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EKONOMIJA  USPEHA\Documents\Krojačeva škola\Analiza izveštaja\"/>
    </mc:Choice>
  </mc:AlternateContent>
  <xr:revisionPtr revIDLastSave="0" documentId="13_ncr:1_{9E89D1A8-AF92-48DB-8564-252E22ACCE03}" xr6:coauthVersionLast="47" xr6:coauthVersionMax="47" xr10:uidLastSave="{00000000-0000-0000-0000-000000000000}"/>
  <bookViews>
    <workbookView xWindow="-120" yWindow="-120" windowWidth="24240" windowHeight="13140" tabRatio="500" xr2:uid="{00000000-000D-0000-FFFF-FFFF00000000}"/>
  </bookViews>
  <sheets>
    <sheet name="Godišnji plan prodaje" sheetId="14" r:id="rId1"/>
    <sheet name="Trogodišnji izveštaj o prodaji" sheetId="13" r:id="rId2"/>
  </sheets>
  <externalReferences>
    <externalReference r:id="rId3"/>
  </externalReferences>
  <definedNames>
    <definedName name="_xlnm.Print_Area" localSheetId="0">'Godišnji plan prodaje'!$A$5:$P$59</definedName>
    <definedName name="_xlnm.Print_Area" localSheetId="1">'Trogodišnji izveštaj o prodaji'!$B$5:$AW$59</definedName>
  </definedNames>
  <calcPr calcId="191028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B27" i="13" l="1"/>
  <c r="BA27" i="13"/>
  <c r="AZ27" i="13"/>
  <c r="AY27" i="13"/>
  <c r="BB26" i="13"/>
  <c r="BA26" i="13"/>
  <c r="AZ26" i="13"/>
  <c r="AY26" i="13"/>
  <c r="BB25" i="13"/>
  <c r="BA25" i="13"/>
  <c r="AZ25" i="13"/>
  <c r="AY25" i="13"/>
  <c r="BB24" i="13"/>
  <c r="BA24" i="13"/>
  <c r="AZ24" i="13"/>
  <c r="AY24" i="13"/>
  <c r="BB23" i="13"/>
  <c r="BA23" i="13"/>
  <c r="AZ23" i="13"/>
  <c r="AY23" i="13"/>
  <c r="AK38" i="13"/>
  <c r="AK45" i="13"/>
  <c r="AK39" i="13"/>
  <c r="AK46" i="13"/>
  <c r="AK40" i="13"/>
  <c r="AK47" i="13"/>
  <c r="AK41" i="13"/>
  <c r="AK48" i="13"/>
  <c r="AK42" i="13"/>
  <c r="AK49" i="13"/>
  <c r="AK50" i="13"/>
  <c r="AL38" i="13"/>
  <c r="AL45" i="13"/>
  <c r="AL39" i="13"/>
  <c r="AL46" i="13"/>
  <c r="AL40" i="13"/>
  <c r="AL47" i="13"/>
  <c r="AL41" i="13"/>
  <c r="AL48" i="13"/>
  <c r="AL42" i="13"/>
  <c r="AL49" i="13"/>
  <c r="AL50" i="13"/>
  <c r="AM38" i="13"/>
  <c r="AM45" i="13"/>
  <c r="AM39" i="13"/>
  <c r="AM46" i="13"/>
  <c r="AM40" i="13"/>
  <c r="AM47" i="13"/>
  <c r="AM41" i="13"/>
  <c r="AM48" i="13"/>
  <c r="AM42" i="13"/>
  <c r="AM49" i="13"/>
  <c r="AM50" i="13"/>
  <c r="AN38" i="13"/>
  <c r="AN45" i="13"/>
  <c r="AN39" i="13"/>
  <c r="AN46" i="13"/>
  <c r="AN40" i="13"/>
  <c r="AN47" i="13"/>
  <c r="AN41" i="13"/>
  <c r="AN48" i="13"/>
  <c r="AN42" i="13"/>
  <c r="AN49" i="13"/>
  <c r="AN50" i="13"/>
  <c r="AO38" i="13"/>
  <c r="AO45" i="13"/>
  <c r="AO39" i="13"/>
  <c r="AO46" i="13"/>
  <c r="AO40" i="13"/>
  <c r="AO47" i="13"/>
  <c r="AO41" i="13"/>
  <c r="AO48" i="13"/>
  <c r="AO42" i="13"/>
  <c r="AO49" i="13"/>
  <c r="AO50" i="13"/>
  <c r="AP38" i="13"/>
  <c r="AP45" i="13"/>
  <c r="AP39" i="13"/>
  <c r="AP46" i="13"/>
  <c r="AP40" i="13"/>
  <c r="AP47" i="13"/>
  <c r="AP41" i="13"/>
  <c r="AP48" i="13"/>
  <c r="AP42" i="13"/>
  <c r="AP49" i="13"/>
  <c r="AP50" i="13"/>
  <c r="AQ38" i="13"/>
  <c r="AQ45" i="13"/>
  <c r="AQ39" i="13"/>
  <c r="AQ46" i="13"/>
  <c r="AQ40" i="13"/>
  <c r="AQ47" i="13"/>
  <c r="AQ41" i="13"/>
  <c r="AQ48" i="13"/>
  <c r="AQ42" i="13"/>
  <c r="AQ49" i="13"/>
  <c r="AQ50" i="13"/>
  <c r="U38" i="13"/>
  <c r="U45" i="13"/>
  <c r="U39" i="13"/>
  <c r="U46" i="13"/>
  <c r="U40" i="13"/>
  <c r="U47" i="13"/>
  <c r="U41" i="13"/>
  <c r="U48" i="13"/>
  <c r="U42" i="13"/>
  <c r="U49" i="13"/>
  <c r="U50" i="13"/>
  <c r="V38" i="13"/>
  <c r="V45" i="13"/>
  <c r="V39" i="13"/>
  <c r="V46" i="13"/>
  <c r="V40" i="13"/>
  <c r="V47" i="13"/>
  <c r="V41" i="13"/>
  <c r="V48" i="13"/>
  <c r="V42" i="13"/>
  <c r="V49" i="13"/>
  <c r="V50" i="13"/>
  <c r="W38" i="13"/>
  <c r="W45" i="13"/>
  <c r="W39" i="13"/>
  <c r="W46" i="13"/>
  <c r="W40" i="13"/>
  <c r="W47" i="13"/>
  <c r="W41" i="13"/>
  <c r="W48" i="13"/>
  <c r="W42" i="13"/>
  <c r="W49" i="13"/>
  <c r="W50" i="13"/>
  <c r="X38" i="13"/>
  <c r="X45" i="13"/>
  <c r="X39" i="13"/>
  <c r="X46" i="13"/>
  <c r="X40" i="13"/>
  <c r="X47" i="13"/>
  <c r="X41" i="13"/>
  <c r="X48" i="13"/>
  <c r="X42" i="13"/>
  <c r="X49" i="13"/>
  <c r="X50" i="13"/>
  <c r="Y38" i="13"/>
  <c r="Y45" i="13"/>
  <c r="Y39" i="13"/>
  <c r="Y46" i="13"/>
  <c r="Y40" i="13"/>
  <c r="Y47" i="13"/>
  <c r="Y41" i="13"/>
  <c r="Y48" i="13"/>
  <c r="Y42" i="13"/>
  <c r="Y49" i="13"/>
  <c r="Y50" i="13"/>
  <c r="Z38" i="13"/>
  <c r="Z45" i="13"/>
  <c r="Z39" i="13"/>
  <c r="Z46" i="13"/>
  <c r="Z40" i="13"/>
  <c r="Z47" i="13"/>
  <c r="Z41" i="13"/>
  <c r="Z48" i="13"/>
  <c r="Z42" i="13"/>
  <c r="Z49" i="13"/>
  <c r="Z50" i="13"/>
  <c r="AA38" i="13"/>
  <c r="AA45" i="13"/>
  <c r="AA39" i="13"/>
  <c r="AA46" i="13"/>
  <c r="AA40" i="13"/>
  <c r="AA47" i="13"/>
  <c r="AA41" i="13"/>
  <c r="AA48" i="13"/>
  <c r="AA42" i="13"/>
  <c r="AA49" i="13"/>
  <c r="AA50" i="13"/>
  <c r="AB38" i="13"/>
  <c r="AB45" i="13"/>
  <c r="AB39" i="13"/>
  <c r="AB46" i="13"/>
  <c r="AB40" i="13"/>
  <c r="AB47" i="13"/>
  <c r="AB41" i="13"/>
  <c r="AB48" i="13"/>
  <c r="AB42" i="13"/>
  <c r="AB49" i="13"/>
  <c r="AB50" i="13"/>
  <c r="AC38" i="13"/>
  <c r="AC45" i="13"/>
  <c r="AC39" i="13"/>
  <c r="AC46" i="13"/>
  <c r="AC40" i="13"/>
  <c r="AC47" i="13"/>
  <c r="AC41" i="13"/>
  <c r="AC48" i="13"/>
  <c r="AC42" i="13"/>
  <c r="AC49" i="13"/>
  <c r="AC50" i="13"/>
  <c r="AD38" i="13"/>
  <c r="AD45" i="13"/>
  <c r="AD39" i="13"/>
  <c r="AD46" i="13"/>
  <c r="AD40" i="13"/>
  <c r="AD47" i="13"/>
  <c r="AD41" i="13"/>
  <c r="AD48" i="13"/>
  <c r="AD42" i="13"/>
  <c r="AD49" i="13"/>
  <c r="AD50" i="13"/>
  <c r="BB50" i="13"/>
  <c r="AJ38" i="13"/>
  <c r="AJ45" i="13"/>
  <c r="AJ39" i="13"/>
  <c r="AJ46" i="13"/>
  <c r="AJ40" i="13"/>
  <c r="AJ47" i="13"/>
  <c r="AJ41" i="13"/>
  <c r="AJ48" i="13"/>
  <c r="AJ42" i="13"/>
  <c r="AJ49" i="13"/>
  <c r="AJ50" i="13"/>
  <c r="BA50" i="13"/>
  <c r="AI38" i="13"/>
  <c r="AI45" i="13"/>
  <c r="AI39" i="13"/>
  <c r="AI46" i="13"/>
  <c r="AI40" i="13"/>
  <c r="AI47" i="13"/>
  <c r="AI41" i="13"/>
  <c r="AI48" i="13"/>
  <c r="AI42" i="13"/>
  <c r="AI49" i="13"/>
  <c r="AI50" i="13"/>
  <c r="S38" i="13"/>
  <c r="S45" i="13"/>
  <c r="S39" i="13"/>
  <c r="S46" i="13"/>
  <c r="S40" i="13"/>
  <c r="S47" i="13"/>
  <c r="S41" i="13"/>
  <c r="S48" i="13"/>
  <c r="S42" i="13"/>
  <c r="S49" i="13"/>
  <c r="S50" i="13"/>
  <c r="T38" i="13"/>
  <c r="T45" i="13"/>
  <c r="T39" i="13"/>
  <c r="T46" i="13"/>
  <c r="T40" i="13"/>
  <c r="T47" i="13"/>
  <c r="T41" i="13"/>
  <c r="T48" i="13"/>
  <c r="T42" i="13"/>
  <c r="T49" i="13"/>
  <c r="T50" i="13"/>
  <c r="AZ50" i="13"/>
  <c r="AY50" i="13"/>
  <c r="BB49" i="13"/>
  <c r="BA49" i="13"/>
  <c r="AZ49" i="13"/>
  <c r="AY49" i="13"/>
  <c r="BB48" i="13"/>
  <c r="BA48" i="13"/>
  <c r="AZ48" i="13"/>
  <c r="AY48" i="13"/>
  <c r="BB47" i="13"/>
  <c r="BA47" i="13"/>
  <c r="AZ47" i="13"/>
  <c r="AY47" i="13"/>
  <c r="BB46" i="13"/>
  <c r="BA46" i="13"/>
  <c r="AZ46" i="13"/>
  <c r="AY46" i="13"/>
  <c r="BB45" i="13"/>
  <c r="BA45" i="13"/>
  <c r="AZ45" i="13"/>
  <c r="AY45" i="13"/>
  <c r="BB42" i="13"/>
  <c r="BA42" i="13"/>
  <c r="AZ42" i="13"/>
  <c r="AY42" i="13"/>
  <c r="BB41" i="13"/>
  <c r="BA41" i="13"/>
  <c r="AZ41" i="13"/>
  <c r="AY41" i="13"/>
  <c r="BB40" i="13"/>
  <c r="BA40" i="13"/>
  <c r="AZ40" i="13"/>
  <c r="AY40" i="13"/>
  <c r="BB39" i="13"/>
  <c r="BA39" i="13"/>
  <c r="AZ39" i="13"/>
  <c r="AY39" i="13"/>
  <c r="BB38" i="13"/>
  <c r="BA38" i="13"/>
  <c r="AZ38" i="13"/>
  <c r="AY38" i="13"/>
  <c r="AK30" i="13"/>
  <c r="AK31" i="13"/>
  <c r="AK32" i="13"/>
  <c r="AK33" i="13"/>
  <c r="AK34" i="13"/>
  <c r="AK35" i="13"/>
  <c r="AL30" i="13"/>
  <c r="AL31" i="13"/>
  <c r="AL32" i="13"/>
  <c r="AL33" i="13"/>
  <c r="AL34" i="13"/>
  <c r="AL35" i="13"/>
  <c r="AM30" i="13"/>
  <c r="AM31" i="13"/>
  <c r="AM32" i="13"/>
  <c r="AM33" i="13"/>
  <c r="AM34" i="13"/>
  <c r="AM35" i="13"/>
  <c r="AN30" i="13"/>
  <c r="AN31" i="13"/>
  <c r="AN32" i="13"/>
  <c r="AN33" i="13"/>
  <c r="AN34" i="13"/>
  <c r="AN35" i="13"/>
  <c r="AO30" i="13"/>
  <c r="AO31" i="13"/>
  <c r="AO32" i="13"/>
  <c r="AO33" i="13"/>
  <c r="AO34" i="13"/>
  <c r="AO35" i="13"/>
  <c r="AP30" i="13"/>
  <c r="AP31" i="13"/>
  <c r="AP32" i="13"/>
  <c r="AP33" i="13"/>
  <c r="AP34" i="13"/>
  <c r="AP35" i="13"/>
  <c r="AQ30" i="13"/>
  <c r="AQ31" i="13"/>
  <c r="AQ32" i="13"/>
  <c r="AQ33" i="13"/>
  <c r="AQ34" i="13"/>
  <c r="AQ35" i="13"/>
  <c r="U30" i="13"/>
  <c r="U31" i="13"/>
  <c r="U32" i="13"/>
  <c r="U33" i="13"/>
  <c r="U34" i="13"/>
  <c r="U35" i="13"/>
  <c r="V30" i="13"/>
  <c r="V31" i="13"/>
  <c r="V32" i="13"/>
  <c r="V33" i="13"/>
  <c r="V34" i="13"/>
  <c r="V35" i="13"/>
  <c r="W30" i="13"/>
  <c r="W31" i="13"/>
  <c r="W32" i="13"/>
  <c r="W33" i="13"/>
  <c r="W34" i="13"/>
  <c r="W35" i="13"/>
  <c r="X30" i="13"/>
  <c r="X31" i="13"/>
  <c r="X32" i="13"/>
  <c r="X33" i="13"/>
  <c r="X34" i="13"/>
  <c r="X35" i="13"/>
  <c r="Y30" i="13"/>
  <c r="Y31" i="13"/>
  <c r="Y32" i="13"/>
  <c r="Y33" i="13"/>
  <c r="Y34" i="13"/>
  <c r="Y35" i="13"/>
  <c r="Z30" i="13"/>
  <c r="Z31" i="13"/>
  <c r="Z32" i="13"/>
  <c r="Z33" i="13"/>
  <c r="Z34" i="13"/>
  <c r="Z35" i="13"/>
  <c r="AA30" i="13"/>
  <c r="AA31" i="13"/>
  <c r="AA32" i="13"/>
  <c r="AA33" i="13"/>
  <c r="AA34" i="13"/>
  <c r="AA35" i="13"/>
  <c r="AB30" i="13"/>
  <c r="AB31" i="13"/>
  <c r="AB32" i="13"/>
  <c r="AB33" i="13"/>
  <c r="AB34" i="13"/>
  <c r="AB35" i="13"/>
  <c r="AC30" i="13"/>
  <c r="AC31" i="13"/>
  <c r="AC32" i="13"/>
  <c r="AC33" i="13"/>
  <c r="AC34" i="13"/>
  <c r="AC35" i="13"/>
  <c r="AD30" i="13"/>
  <c r="AD31" i="13"/>
  <c r="AD32" i="13"/>
  <c r="AD33" i="13"/>
  <c r="AD34" i="13"/>
  <c r="AD35" i="13"/>
  <c r="BB35" i="13"/>
  <c r="AJ30" i="13"/>
  <c r="AJ31" i="13"/>
  <c r="AJ32" i="13"/>
  <c r="AJ33" i="13"/>
  <c r="AJ34" i="13"/>
  <c r="AJ35" i="13"/>
  <c r="BA35" i="13"/>
  <c r="AI30" i="13"/>
  <c r="AI31" i="13"/>
  <c r="AI32" i="13"/>
  <c r="AI33" i="13"/>
  <c r="AI34" i="13"/>
  <c r="AI35" i="13"/>
  <c r="S30" i="13"/>
  <c r="S31" i="13"/>
  <c r="S32" i="13"/>
  <c r="S33" i="13"/>
  <c r="S34" i="13"/>
  <c r="S35" i="13"/>
  <c r="T30" i="13"/>
  <c r="T31" i="13"/>
  <c r="T32" i="13"/>
  <c r="T33" i="13"/>
  <c r="T34" i="13"/>
  <c r="T35" i="13"/>
  <c r="AZ35" i="13"/>
  <c r="AY35" i="13"/>
  <c r="BB34" i="13"/>
  <c r="BA34" i="13"/>
  <c r="AZ34" i="13"/>
  <c r="AY34" i="13"/>
  <c r="BB33" i="13"/>
  <c r="BA33" i="13"/>
  <c r="AZ33" i="13"/>
  <c r="AY33" i="13"/>
  <c r="BB32" i="13"/>
  <c r="BA32" i="13"/>
  <c r="AZ32" i="13"/>
  <c r="AY32" i="13"/>
  <c r="BB31" i="13"/>
  <c r="BA31" i="13"/>
  <c r="AZ31" i="13"/>
  <c r="AY31" i="13"/>
  <c r="BB30" i="13"/>
  <c r="BA30" i="13"/>
  <c r="AZ30" i="13"/>
  <c r="AY30" i="13"/>
  <c r="BB20" i="13"/>
  <c r="BA20" i="13"/>
  <c r="AZ20" i="13"/>
  <c r="AY20" i="13"/>
  <c r="BB19" i="13"/>
  <c r="BA19" i="13"/>
  <c r="AZ19" i="13"/>
  <c r="AY19" i="13"/>
  <c r="BB18" i="13"/>
  <c r="BA18" i="13"/>
  <c r="AZ18" i="13"/>
  <c r="AY18" i="13"/>
  <c r="BB17" i="13"/>
  <c r="BA17" i="13"/>
  <c r="AZ17" i="13"/>
  <c r="AY17" i="13"/>
  <c r="BB16" i="13"/>
  <c r="BA16" i="13"/>
  <c r="AZ16" i="13"/>
  <c r="AY16" i="13"/>
  <c r="BA9" i="13"/>
  <c r="BA10" i="13"/>
  <c r="BA11" i="13"/>
  <c r="BA12" i="13"/>
  <c r="AJ13" i="13"/>
  <c r="AK13" i="13"/>
  <c r="AL13" i="13"/>
  <c r="AM13" i="13"/>
  <c r="AN13" i="13"/>
  <c r="AO13" i="13"/>
  <c r="AP13" i="13"/>
  <c r="BA13" i="13"/>
  <c r="BA8" i="13"/>
  <c r="N58" i="14"/>
  <c r="M58" i="14"/>
  <c r="L58" i="14"/>
  <c r="K58" i="14"/>
  <c r="J58" i="14"/>
  <c r="I58" i="14"/>
  <c r="H58" i="14"/>
  <c r="G58" i="14"/>
  <c r="F58" i="14"/>
  <c r="E58" i="14"/>
  <c r="D58" i="14"/>
  <c r="C58" i="14"/>
  <c r="N30" i="14"/>
  <c r="N31" i="14"/>
  <c r="N32" i="14"/>
  <c r="N33" i="14"/>
  <c r="N34" i="14"/>
  <c r="N35" i="14"/>
  <c r="N57" i="14"/>
  <c r="M30" i="14"/>
  <c r="M31" i="14"/>
  <c r="M32" i="14"/>
  <c r="M33" i="14"/>
  <c r="M34" i="14"/>
  <c r="M35" i="14"/>
  <c r="M57" i="14"/>
  <c r="L30" i="14"/>
  <c r="L31" i="14"/>
  <c r="L32" i="14"/>
  <c r="L33" i="14"/>
  <c r="L34" i="14"/>
  <c r="L35" i="14"/>
  <c r="L57" i="14"/>
  <c r="K30" i="14"/>
  <c r="K31" i="14"/>
  <c r="K32" i="14"/>
  <c r="K33" i="14"/>
  <c r="K34" i="14"/>
  <c r="K35" i="14"/>
  <c r="K57" i="14"/>
  <c r="J30" i="14"/>
  <c r="J31" i="14"/>
  <c r="J32" i="14"/>
  <c r="J33" i="14"/>
  <c r="J34" i="14"/>
  <c r="J35" i="14"/>
  <c r="J57" i="14"/>
  <c r="I30" i="14"/>
  <c r="I31" i="14"/>
  <c r="I32" i="14"/>
  <c r="I33" i="14"/>
  <c r="I34" i="14"/>
  <c r="I35" i="14"/>
  <c r="I57" i="14"/>
  <c r="H30" i="14"/>
  <c r="H31" i="14"/>
  <c r="H32" i="14"/>
  <c r="H33" i="14"/>
  <c r="H34" i="14"/>
  <c r="H35" i="14"/>
  <c r="H57" i="14"/>
  <c r="G30" i="14"/>
  <c r="G31" i="14"/>
  <c r="G32" i="14"/>
  <c r="G33" i="14"/>
  <c r="G34" i="14"/>
  <c r="G35" i="14"/>
  <c r="G57" i="14"/>
  <c r="F30" i="14"/>
  <c r="F31" i="14"/>
  <c r="F32" i="14"/>
  <c r="F33" i="14"/>
  <c r="F34" i="14"/>
  <c r="F35" i="14"/>
  <c r="F57" i="14"/>
  <c r="E30" i="14"/>
  <c r="E31" i="14"/>
  <c r="E32" i="14"/>
  <c r="E33" i="14"/>
  <c r="E34" i="14"/>
  <c r="E35" i="14"/>
  <c r="E57" i="14"/>
  <c r="D30" i="14"/>
  <c r="D31" i="14"/>
  <c r="D32" i="14"/>
  <c r="D33" i="14"/>
  <c r="D34" i="14"/>
  <c r="D35" i="14"/>
  <c r="D57" i="14"/>
  <c r="C30" i="14"/>
  <c r="C31" i="14"/>
  <c r="C32" i="14"/>
  <c r="C33" i="14"/>
  <c r="C34" i="14"/>
  <c r="C35" i="14"/>
  <c r="C57" i="14"/>
  <c r="N56" i="14"/>
  <c r="M56" i="14"/>
  <c r="L56" i="14"/>
  <c r="K56" i="14"/>
  <c r="J56" i="14"/>
  <c r="I56" i="14"/>
  <c r="H56" i="14"/>
  <c r="G56" i="14"/>
  <c r="F56" i="14"/>
  <c r="E56" i="14"/>
  <c r="D56" i="14"/>
  <c r="C56" i="14"/>
  <c r="C38" i="14"/>
  <c r="C45" i="14"/>
  <c r="D38" i="14"/>
  <c r="D45" i="14"/>
  <c r="E38" i="14"/>
  <c r="E45" i="14"/>
  <c r="F38" i="14"/>
  <c r="F45" i="14"/>
  <c r="G38" i="14"/>
  <c r="G45" i="14"/>
  <c r="H38" i="14"/>
  <c r="H45" i="14"/>
  <c r="I38" i="14"/>
  <c r="I45" i="14"/>
  <c r="J38" i="14"/>
  <c r="J45" i="14"/>
  <c r="K38" i="14"/>
  <c r="K45" i="14"/>
  <c r="L38" i="14"/>
  <c r="L45" i="14"/>
  <c r="M38" i="14"/>
  <c r="M45" i="14"/>
  <c r="N38" i="14"/>
  <c r="N45" i="14"/>
  <c r="O45" i="14"/>
  <c r="C39" i="14"/>
  <c r="C46" i="14"/>
  <c r="D39" i="14"/>
  <c r="D46" i="14"/>
  <c r="E39" i="14"/>
  <c r="E46" i="14"/>
  <c r="F39" i="14"/>
  <c r="F46" i="14"/>
  <c r="G39" i="14"/>
  <c r="G46" i="14"/>
  <c r="H39" i="14"/>
  <c r="H46" i="14"/>
  <c r="I39" i="14"/>
  <c r="I46" i="14"/>
  <c r="J39" i="14"/>
  <c r="J46" i="14"/>
  <c r="K39" i="14"/>
  <c r="K46" i="14"/>
  <c r="L39" i="14"/>
  <c r="L46" i="14"/>
  <c r="M39" i="14"/>
  <c r="M46" i="14"/>
  <c r="N39" i="14"/>
  <c r="N46" i="14"/>
  <c r="O46" i="14"/>
  <c r="C40" i="14"/>
  <c r="C47" i="14"/>
  <c r="D40" i="14"/>
  <c r="D47" i="14"/>
  <c r="E40" i="14"/>
  <c r="E47" i="14"/>
  <c r="F40" i="14"/>
  <c r="F47" i="14"/>
  <c r="G40" i="14"/>
  <c r="G47" i="14"/>
  <c r="H40" i="14"/>
  <c r="H47" i="14"/>
  <c r="I40" i="14"/>
  <c r="I47" i="14"/>
  <c r="J40" i="14"/>
  <c r="J47" i="14"/>
  <c r="K40" i="14"/>
  <c r="K47" i="14"/>
  <c r="L40" i="14"/>
  <c r="L47" i="14"/>
  <c r="M40" i="14"/>
  <c r="M47" i="14"/>
  <c r="N40" i="14"/>
  <c r="N47" i="14"/>
  <c r="O47" i="14"/>
  <c r="C41" i="14"/>
  <c r="C48" i="14"/>
  <c r="D41" i="14"/>
  <c r="D48" i="14"/>
  <c r="E41" i="14"/>
  <c r="E48" i="14"/>
  <c r="F41" i="14"/>
  <c r="F48" i="14"/>
  <c r="G41" i="14"/>
  <c r="G48" i="14"/>
  <c r="H41" i="14"/>
  <c r="H48" i="14"/>
  <c r="I41" i="14"/>
  <c r="I48" i="14"/>
  <c r="J41" i="14"/>
  <c r="J48" i="14"/>
  <c r="K41" i="14"/>
  <c r="K48" i="14"/>
  <c r="L41" i="14"/>
  <c r="L48" i="14"/>
  <c r="M41" i="14"/>
  <c r="M48" i="14"/>
  <c r="N41" i="14"/>
  <c r="N48" i="14"/>
  <c r="O48" i="14"/>
  <c r="C42" i="14"/>
  <c r="C49" i="14"/>
  <c r="D42" i="14"/>
  <c r="D49" i="14"/>
  <c r="E42" i="14"/>
  <c r="E49" i="14"/>
  <c r="F42" i="14"/>
  <c r="F49" i="14"/>
  <c r="G42" i="14"/>
  <c r="G49" i="14"/>
  <c r="H42" i="14"/>
  <c r="H49" i="14"/>
  <c r="I42" i="14"/>
  <c r="I49" i="14"/>
  <c r="J42" i="14"/>
  <c r="J49" i="14"/>
  <c r="K42" i="14"/>
  <c r="K49" i="14"/>
  <c r="L42" i="14"/>
  <c r="L49" i="14"/>
  <c r="M42" i="14"/>
  <c r="M49" i="14"/>
  <c r="N42" i="14"/>
  <c r="N49" i="14"/>
  <c r="O49" i="14"/>
  <c r="O50" i="14"/>
  <c r="N50" i="14"/>
  <c r="M50" i="14"/>
  <c r="L50" i="14"/>
  <c r="K50" i="14"/>
  <c r="J50" i="14"/>
  <c r="I50" i="14"/>
  <c r="H50" i="14"/>
  <c r="G50" i="14"/>
  <c r="F50" i="14"/>
  <c r="E50" i="14"/>
  <c r="D50" i="14"/>
  <c r="C50" i="14"/>
  <c r="B27" i="14"/>
  <c r="B49" i="14"/>
  <c r="B26" i="14"/>
  <c r="B48" i="14"/>
  <c r="B25" i="14"/>
  <c r="B47" i="14"/>
  <c r="B24" i="14"/>
  <c r="B46" i="14"/>
  <c r="B23" i="14"/>
  <c r="B45" i="14"/>
  <c r="O42" i="14"/>
  <c r="B42" i="14"/>
  <c r="O41" i="14"/>
  <c r="B41" i="14"/>
  <c r="O40" i="14"/>
  <c r="B40" i="14"/>
  <c r="O39" i="14"/>
  <c r="B39" i="14"/>
  <c r="O38" i="14"/>
  <c r="B38" i="14"/>
  <c r="O30" i="14"/>
  <c r="O31" i="14"/>
  <c r="O32" i="14"/>
  <c r="O33" i="14"/>
  <c r="O34" i="14"/>
  <c r="O35" i="14"/>
  <c r="B34" i="14"/>
  <c r="B33" i="14"/>
  <c r="B32" i="14"/>
  <c r="B31" i="14"/>
  <c r="B30" i="14"/>
  <c r="O27" i="14"/>
  <c r="O26" i="14"/>
  <c r="O25" i="14"/>
  <c r="O24" i="14"/>
  <c r="O23" i="14"/>
  <c r="O20" i="14"/>
  <c r="B20" i="14"/>
  <c r="O19" i="14"/>
  <c r="B19" i="14"/>
  <c r="O18" i="14"/>
  <c r="B18" i="14"/>
  <c r="O17" i="14"/>
  <c r="B17" i="14"/>
  <c r="O16" i="14"/>
  <c r="B16" i="14"/>
  <c r="O8" i="14"/>
  <c r="O9" i="14"/>
  <c r="O10" i="14"/>
  <c r="O11" i="14"/>
  <c r="O12" i="14"/>
  <c r="O13" i="14"/>
  <c r="N13" i="14"/>
  <c r="M13" i="14"/>
  <c r="L13" i="14"/>
  <c r="K13" i="14"/>
  <c r="J13" i="14"/>
  <c r="I13" i="14"/>
  <c r="H13" i="14"/>
  <c r="G13" i="14"/>
  <c r="F13" i="14"/>
  <c r="E13" i="14"/>
  <c r="D13" i="14"/>
  <c r="C13" i="14"/>
  <c r="D6" i="14"/>
  <c r="E6" i="14"/>
  <c r="F6" i="14"/>
  <c r="G6" i="14"/>
  <c r="H6" i="14"/>
  <c r="I6" i="14"/>
  <c r="J6" i="14"/>
  <c r="K6" i="14"/>
  <c r="L6" i="14"/>
  <c r="M6" i="14"/>
  <c r="N6" i="14"/>
  <c r="AQ13" i="13"/>
  <c r="U13" i="13"/>
  <c r="V13" i="13"/>
  <c r="W13" i="13"/>
  <c r="X13" i="13"/>
  <c r="Y13" i="13"/>
  <c r="Z13" i="13"/>
  <c r="AA13" i="13"/>
  <c r="AB13" i="13"/>
  <c r="AC13" i="13"/>
  <c r="AD13" i="13"/>
  <c r="BB13" i="13"/>
  <c r="BB9" i="13"/>
  <c r="BB10" i="13"/>
  <c r="BB11" i="13"/>
  <c r="BB12" i="13"/>
  <c r="BB8" i="13"/>
  <c r="AZ8" i="13"/>
  <c r="AZ9" i="13"/>
  <c r="AZ10" i="13"/>
  <c r="AZ11" i="13"/>
  <c r="AZ12" i="13"/>
  <c r="AI13" i="13"/>
  <c r="S13" i="13"/>
  <c r="T13" i="13"/>
  <c r="AZ13" i="13"/>
  <c r="AY9" i="13"/>
  <c r="AY10" i="13"/>
  <c r="AY11" i="13"/>
  <c r="AY12" i="13"/>
  <c r="AY13" i="13"/>
  <c r="AY8" i="13"/>
  <c r="AS39" i="13"/>
  <c r="AU8" i="13"/>
  <c r="AE8" i="13"/>
  <c r="AV8" i="13"/>
  <c r="AU9" i="13"/>
  <c r="AE9" i="13"/>
  <c r="AV9" i="13"/>
  <c r="AU10" i="13"/>
  <c r="AE10" i="13"/>
  <c r="AV10" i="13"/>
  <c r="AU11" i="13"/>
  <c r="AE11" i="13"/>
  <c r="AV11" i="13"/>
  <c r="AU12" i="13"/>
  <c r="AE12" i="13"/>
  <c r="AV12" i="13"/>
  <c r="AT42" i="13"/>
  <c r="AT49" i="13"/>
  <c r="AS42" i="13"/>
  <c r="AS49" i="13"/>
  <c r="AR42" i="13"/>
  <c r="AR49" i="13"/>
  <c r="O42" i="13"/>
  <c r="O49" i="13"/>
  <c r="N42" i="13"/>
  <c r="N49" i="13"/>
  <c r="M42" i="13"/>
  <c r="M49" i="13"/>
  <c r="L42" i="13"/>
  <c r="L49" i="13"/>
  <c r="K42" i="13"/>
  <c r="K49" i="13"/>
  <c r="J42" i="13"/>
  <c r="J49" i="13"/>
  <c r="I42" i="13"/>
  <c r="I49" i="13"/>
  <c r="H42" i="13"/>
  <c r="H49" i="13"/>
  <c r="G42" i="13"/>
  <c r="G49" i="13"/>
  <c r="F42" i="13"/>
  <c r="F49" i="13"/>
  <c r="E42" i="13"/>
  <c r="E49" i="13"/>
  <c r="D42" i="13"/>
  <c r="C42" i="13"/>
  <c r="AT41" i="13"/>
  <c r="AT48" i="13"/>
  <c r="AS41" i="13"/>
  <c r="AS48" i="13"/>
  <c r="AR41" i="13"/>
  <c r="AR48" i="13"/>
  <c r="O41" i="13"/>
  <c r="O48" i="13"/>
  <c r="N41" i="13"/>
  <c r="N48" i="13"/>
  <c r="M41" i="13"/>
  <c r="M48" i="13"/>
  <c r="L41" i="13"/>
  <c r="L48" i="13"/>
  <c r="K41" i="13"/>
  <c r="K48" i="13"/>
  <c r="J41" i="13"/>
  <c r="J48" i="13"/>
  <c r="I41" i="13"/>
  <c r="I48" i="13"/>
  <c r="H41" i="13"/>
  <c r="H48" i="13"/>
  <c r="G41" i="13"/>
  <c r="G48" i="13"/>
  <c r="F41" i="13"/>
  <c r="F48" i="13"/>
  <c r="E41" i="13"/>
  <c r="E48" i="13"/>
  <c r="D41" i="13"/>
  <c r="D48" i="13"/>
  <c r="C41" i="13"/>
  <c r="AT40" i="13"/>
  <c r="AT47" i="13"/>
  <c r="AS40" i="13"/>
  <c r="AS47" i="13"/>
  <c r="AR40" i="13"/>
  <c r="AR47" i="13"/>
  <c r="O40" i="13"/>
  <c r="O47" i="13"/>
  <c r="N40" i="13"/>
  <c r="N47" i="13"/>
  <c r="M40" i="13"/>
  <c r="M47" i="13"/>
  <c r="L40" i="13"/>
  <c r="L47" i="13"/>
  <c r="K40" i="13"/>
  <c r="K47" i="13"/>
  <c r="J40" i="13"/>
  <c r="J47" i="13"/>
  <c r="I40" i="13"/>
  <c r="I47" i="13"/>
  <c r="H40" i="13"/>
  <c r="H47" i="13"/>
  <c r="G40" i="13"/>
  <c r="G47" i="13"/>
  <c r="F40" i="13"/>
  <c r="F47" i="13"/>
  <c r="E40" i="13"/>
  <c r="E47" i="13"/>
  <c r="D40" i="13"/>
  <c r="D47" i="13"/>
  <c r="C40" i="13"/>
  <c r="AT39" i="13"/>
  <c r="AT46" i="13"/>
  <c r="AS46" i="13"/>
  <c r="AR39" i="13"/>
  <c r="AR46" i="13"/>
  <c r="O39" i="13"/>
  <c r="O46" i="13"/>
  <c r="N39" i="13"/>
  <c r="N46" i="13"/>
  <c r="M39" i="13"/>
  <c r="M46" i="13"/>
  <c r="L39" i="13"/>
  <c r="L46" i="13"/>
  <c r="K39" i="13"/>
  <c r="K46" i="13"/>
  <c r="J39" i="13"/>
  <c r="J46" i="13"/>
  <c r="I39" i="13"/>
  <c r="I46" i="13"/>
  <c r="H39" i="13"/>
  <c r="H46" i="13"/>
  <c r="G39" i="13"/>
  <c r="G46" i="13"/>
  <c r="F39" i="13"/>
  <c r="F46" i="13"/>
  <c r="E39" i="13"/>
  <c r="E46" i="13"/>
  <c r="D39" i="13"/>
  <c r="D46" i="13"/>
  <c r="C39" i="13"/>
  <c r="AT38" i="13"/>
  <c r="AT45" i="13"/>
  <c r="AS38" i="13"/>
  <c r="AS45" i="13"/>
  <c r="AR38" i="13"/>
  <c r="AR45" i="13"/>
  <c r="AQ57" i="13"/>
  <c r="AM57" i="13"/>
  <c r="O38" i="13"/>
  <c r="O45" i="13"/>
  <c r="N38" i="13"/>
  <c r="N45" i="13"/>
  <c r="M38" i="13"/>
  <c r="M45" i="13"/>
  <c r="L38" i="13"/>
  <c r="L45" i="13"/>
  <c r="K38" i="13"/>
  <c r="K45" i="13"/>
  <c r="J38" i="13"/>
  <c r="J45" i="13"/>
  <c r="I38" i="13"/>
  <c r="I45" i="13"/>
  <c r="H38" i="13"/>
  <c r="H45" i="13"/>
  <c r="G38" i="13"/>
  <c r="G45" i="13"/>
  <c r="F38" i="13"/>
  <c r="F45" i="13"/>
  <c r="E38" i="13"/>
  <c r="E45" i="13"/>
  <c r="D38" i="13"/>
  <c r="D45" i="13"/>
  <c r="C38" i="13"/>
  <c r="AT34" i="13"/>
  <c r="AS34" i="13"/>
  <c r="AR34" i="13"/>
  <c r="O34" i="13"/>
  <c r="N34" i="13"/>
  <c r="M34" i="13"/>
  <c r="L34" i="13"/>
  <c r="K34" i="13"/>
  <c r="J34" i="13"/>
  <c r="I34" i="13"/>
  <c r="H34" i="13"/>
  <c r="G34" i="13"/>
  <c r="F34" i="13"/>
  <c r="E34" i="13"/>
  <c r="D34" i="13"/>
  <c r="AT33" i="13"/>
  <c r="AS33" i="13"/>
  <c r="AR33" i="13"/>
  <c r="O33" i="13"/>
  <c r="N33" i="13"/>
  <c r="M33" i="13"/>
  <c r="L33" i="13"/>
  <c r="K33" i="13"/>
  <c r="J33" i="13"/>
  <c r="I33" i="13"/>
  <c r="H33" i="13"/>
  <c r="G33" i="13"/>
  <c r="F33" i="13"/>
  <c r="E33" i="13"/>
  <c r="D33" i="13"/>
  <c r="AT32" i="13"/>
  <c r="AS32" i="13"/>
  <c r="AR32" i="13"/>
  <c r="O32" i="13"/>
  <c r="N32" i="13"/>
  <c r="M32" i="13"/>
  <c r="L32" i="13"/>
  <c r="K32" i="13"/>
  <c r="J32" i="13"/>
  <c r="I32" i="13"/>
  <c r="H32" i="13"/>
  <c r="G32" i="13"/>
  <c r="F32" i="13"/>
  <c r="E32" i="13"/>
  <c r="D32" i="13"/>
  <c r="AT31" i="13"/>
  <c r="AS31" i="13"/>
  <c r="AR31" i="13"/>
  <c r="O31" i="13"/>
  <c r="N31" i="13"/>
  <c r="M31" i="13"/>
  <c r="L31" i="13"/>
  <c r="K31" i="13"/>
  <c r="J31" i="13"/>
  <c r="I31" i="13"/>
  <c r="H31" i="13"/>
  <c r="G31" i="13"/>
  <c r="F31" i="13"/>
  <c r="E31" i="13"/>
  <c r="D31" i="13"/>
  <c r="AT30" i="13"/>
  <c r="AT35" i="13"/>
  <c r="AD58" i="13"/>
  <c r="AS30" i="13"/>
  <c r="AS35" i="13"/>
  <c r="AC58" i="13"/>
  <c r="AR30" i="13"/>
  <c r="AR35" i="13"/>
  <c r="AB58" i="13"/>
  <c r="Z58" i="13"/>
  <c r="Y58" i="13"/>
  <c r="X58" i="13"/>
  <c r="V58" i="13"/>
  <c r="T58" i="13"/>
  <c r="AD57" i="13"/>
  <c r="AB57" i="13"/>
  <c r="AA57" i="13"/>
  <c r="Z57" i="13"/>
  <c r="X57" i="13"/>
  <c r="W57" i="13"/>
  <c r="V57" i="13"/>
  <c r="T57" i="13"/>
  <c r="O30" i="13"/>
  <c r="N30" i="13"/>
  <c r="M30" i="13"/>
  <c r="M35" i="13"/>
  <c r="AB56" i="13"/>
  <c r="L30" i="13"/>
  <c r="K30" i="13"/>
  <c r="K35" i="13"/>
  <c r="Z56" i="13"/>
  <c r="J30" i="13"/>
  <c r="I30" i="13"/>
  <c r="I35" i="13"/>
  <c r="X56" i="13"/>
  <c r="H30" i="13"/>
  <c r="H35" i="13"/>
  <c r="W56" i="13"/>
  <c r="G30" i="13"/>
  <c r="G35" i="13"/>
  <c r="V56" i="13"/>
  <c r="F30" i="13"/>
  <c r="E30" i="13"/>
  <c r="D30" i="13"/>
  <c r="D35" i="13"/>
  <c r="S56" i="13"/>
  <c r="AU27" i="13"/>
  <c r="AE27" i="13"/>
  <c r="P27" i="13"/>
  <c r="AF27" i="13"/>
  <c r="C27" i="13"/>
  <c r="C49" i="13"/>
  <c r="AU26" i="13"/>
  <c r="AE26" i="13"/>
  <c r="P26" i="13"/>
  <c r="AF26" i="13"/>
  <c r="C26" i="13"/>
  <c r="C48" i="13"/>
  <c r="AU25" i="13"/>
  <c r="AE25" i="13"/>
  <c r="P25" i="13"/>
  <c r="C25" i="13"/>
  <c r="C47" i="13"/>
  <c r="AU24" i="13"/>
  <c r="AE24" i="13"/>
  <c r="P24" i="13"/>
  <c r="C24" i="13"/>
  <c r="C46" i="13"/>
  <c r="AU23" i="13"/>
  <c r="AE23" i="13"/>
  <c r="P23" i="13"/>
  <c r="C23" i="13"/>
  <c r="C45" i="13"/>
  <c r="AU20" i="13"/>
  <c r="AE20" i="13"/>
  <c r="P20" i="13"/>
  <c r="C20" i="13"/>
  <c r="AU19" i="13"/>
  <c r="AE19" i="13"/>
  <c r="P19" i="13"/>
  <c r="C19" i="13"/>
  <c r="AU18" i="13"/>
  <c r="AE18" i="13"/>
  <c r="P18" i="13"/>
  <c r="C18" i="13"/>
  <c r="AU17" i="13"/>
  <c r="AE17" i="13"/>
  <c r="P17" i="13"/>
  <c r="AF17" i="13"/>
  <c r="C17" i="13"/>
  <c r="AU16" i="13"/>
  <c r="AE16" i="13"/>
  <c r="P16" i="13"/>
  <c r="AF16" i="13"/>
  <c r="C16" i="13"/>
  <c r="AT13" i="13"/>
  <c r="O58" i="13"/>
  <c r="AS13" i="13"/>
  <c r="N58" i="13"/>
  <c r="AR13" i="13"/>
  <c r="M58" i="13"/>
  <c r="L58" i="13"/>
  <c r="K58" i="13"/>
  <c r="J58" i="13"/>
  <c r="I58" i="13"/>
  <c r="H58" i="13"/>
  <c r="G58" i="13"/>
  <c r="F58" i="13"/>
  <c r="E58" i="13"/>
  <c r="D58" i="13"/>
  <c r="O57" i="13"/>
  <c r="N57" i="13"/>
  <c r="M57" i="13"/>
  <c r="L57" i="13"/>
  <c r="K57" i="13"/>
  <c r="J57" i="13"/>
  <c r="I57" i="13"/>
  <c r="H57" i="13"/>
  <c r="G57" i="13"/>
  <c r="F57" i="13"/>
  <c r="E57" i="13"/>
  <c r="D57" i="13"/>
  <c r="O13" i="13"/>
  <c r="O56" i="13"/>
  <c r="N13" i="13"/>
  <c r="N56" i="13"/>
  <c r="M13" i="13"/>
  <c r="M56" i="13"/>
  <c r="L13" i="13"/>
  <c r="L56" i="13"/>
  <c r="K13" i="13"/>
  <c r="K56" i="13"/>
  <c r="J13" i="13"/>
  <c r="J56" i="13"/>
  <c r="I13" i="13"/>
  <c r="I56" i="13"/>
  <c r="H13" i="13"/>
  <c r="H56" i="13"/>
  <c r="G13" i="13"/>
  <c r="G56" i="13"/>
  <c r="F13" i="13"/>
  <c r="F56" i="13"/>
  <c r="E13" i="13"/>
  <c r="E56" i="13"/>
  <c r="D13" i="13"/>
  <c r="D56" i="13"/>
  <c r="AH12" i="13"/>
  <c r="AH42" i="13"/>
  <c r="R12" i="13"/>
  <c r="R42" i="13"/>
  <c r="P12" i="13"/>
  <c r="AH11" i="13"/>
  <c r="AH41" i="13"/>
  <c r="R11" i="13"/>
  <c r="R41" i="13"/>
  <c r="P11" i="13"/>
  <c r="AF11" i="13"/>
  <c r="AH10" i="13"/>
  <c r="AH40" i="13"/>
  <c r="R10" i="13"/>
  <c r="P10" i="13"/>
  <c r="AH9" i="13"/>
  <c r="R9" i="13"/>
  <c r="R39" i="13"/>
  <c r="P9" i="13"/>
  <c r="AH8" i="13"/>
  <c r="AH38" i="13"/>
  <c r="R8" i="13"/>
  <c r="R38" i="13"/>
  <c r="P8" i="13"/>
  <c r="E6" i="13"/>
  <c r="F6" i="13"/>
  <c r="G6" i="13"/>
  <c r="H6" i="13"/>
  <c r="I6" i="13"/>
  <c r="J6" i="13"/>
  <c r="K6" i="13"/>
  <c r="L6" i="13"/>
  <c r="M6" i="13"/>
  <c r="N6" i="13"/>
  <c r="O6" i="13"/>
  <c r="S6" i="13"/>
  <c r="T6" i="13"/>
  <c r="U6" i="13"/>
  <c r="V6" i="13"/>
  <c r="W6" i="13"/>
  <c r="X6" i="13"/>
  <c r="Y6" i="13"/>
  <c r="Z6" i="13"/>
  <c r="AA6" i="13"/>
  <c r="AB6" i="13"/>
  <c r="AC6" i="13"/>
  <c r="AD6" i="13"/>
  <c r="AJ6" i="13"/>
  <c r="AK6" i="13"/>
  <c r="AL6" i="13"/>
  <c r="AM6" i="13"/>
  <c r="AN6" i="13"/>
  <c r="AO6" i="13"/>
  <c r="AP6" i="13"/>
  <c r="AQ6" i="13"/>
  <c r="AR6" i="13"/>
  <c r="AS6" i="13"/>
  <c r="AT6" i="13"/>
  <c r="AH39" i="13"/>
  <c r="AH24" i="13"/>
  <c r="AH46" i="13"/>
  <c r="R40" i="13"/>
  <c r="R25" i="13"/>
  <c r="R47" i="13"/>
  <c r="AV18" i="13"/>
  <c r="AV19" i="13"/>
  <c r="AV20" i="13"/>
  <c r="AV23" i="13"/>
  <c r="AV24" i="13"/>
  <c r="AH17" i="13"/>
  <c r="R18" i="13"/>
  <c r="AV17" i="13"/>
  <c r="U58" i="13"/>
  <c r="AF23" i="13"/>
  <c r="AF24" i="13"/>
  <c r="AV25" i="13"/>
  <c r="AV26" i="13"/>
  <c r="AV27" i="13"/>
  <c r="AF25" i="13"/>
  <c r="AU40" i="13"/>
  <c r="AU41" i="13"/>
  <c r="AF18" i="13"/>
  <c r="AV16" i="13"/>
  <c r="AF19" i="13"/>
  <c r="AF20" i="13"/>
  <c r="AU49" i="13"/>
  <c r="AJ58" i="13"/>
  <c r="AN58" i="13"/>
  <c r="AR50" i="13"/>
  <c r="AR58" i="13"/>
  <c r="AU46" i="13"/>
  <c r="AU13" i="13"/>
  <c r="AU31" i="13"/>
  <c r="AU32" i="13"/>
  <c r="AU33" i="13"/>
  <c r="AU34" i="13"/>
  <c r="AJ57" i="13"/>
  <c r="AN57" i="13"/>
  <c r="AE30" i="13"/>
  <c r="AE31" i="13"/>
  <c r="AV31" i="13"/>
  <c r="AE32" i="13"/>
  <c r="AE34" i="13"/>
  <c r="S57" i="13"/>
  <c r="AR57" i="13"/>
  <c r="F35" i="13"/>
  <c r="U56" i="13"/>
  <c r="E35" i="13"/>
  <c r="T56" i="13"/>
  <c r="O35" i="13"/>
  <c r="AD56" i="13"/>
  <c r="P42" i="13"/>
  <c r="H50" i="13"/>
  <c r="AM56" i="13"/>
  <c r="N50" i="13"/>
  <c r="AS56" i="13"/>
  <c r="I50" i="13"/>
  <c r="AN56" i="13"/>
  <c r="P34" i="13"/>
  <c r="AF34" i="13"/>
  <c r="AF12" i="13"/>
  <c r="M50" i="13"/>
  <c r="AR56" i="13"/>
  <c r="P33" i="13"/>
  <c r="E50" i="13"/>
  <c r="AJ56" i="13"/>
  <c r="J35" i="13"/>
  <c r="Y56" i="13"/>
  <c r="J50" i="13"/>
  <c r="AO56" i="13"/>
  <c r="P32" i="13"/>
  <c r="AF32" i="13"/>
  <c r="F50" i="13"/>
  <c r="AK56" i="13"/>
  <c r="N35" i="13"/>
  <c r="AC56" i="13"/>
  <c r="P46" i="13"/>
  <c r="P31" i="13"/>
  <c r="AF31" i="13"/>
  <c r="AF9" i="13"/>
  <c r="P13" i="13"/>
  <c r="AF8" i="13"/>
  <c r="AV32" i="13"/>
  <c r="AE13" i="13"/>
  <c r="C31" i="13"/>
  <c r="C32" i="13"/>
  <c r="AF10" i="13"/>
  <c r="AH16" i="13"/>
  <c r="AH18" i="13"/>
  <c r="AH19" i="13"/>
  <c r="AH20" i="13"/>
  <c r="AH23" i="13"/>
  <c r="AH25" i="13"/>
  <c r="AH26" i="13"/>
  <c r="AH27" i="13"/>
  <c r="L35" i="13"/>
  <c r="AA56" i="13"/>
  <c r="P30" i="13"/>
  <c r="U57" i="13"/>
  <c r="Y57" i="13"/>
  <c r="AC57" i="13"/>
  <c r="AH31" i="13"/>
  <c r="C34" i="13"/>
  <c r="P45" i="13"/>
  <c r="L50" i="13"/>
  <c r="AQ56" i="13"/>
  <c r="AE45" i="13"/>
  <c r="AI57" i="13"/>
  <c r="AU45" i="13"/>
  <c r="AM58" i="13"/>
  <c r="AQ58" i="13"/>
  <c r="R16" i="13"/>
  <c r="R17" i="13"/>
  <c r="R27" i="13"/>
  <c r="S58" i="13"/>
  <c r="W58" i="13"/>
  <c r="AA58" i="13"/>
  <c r="AU30" i="13"/>
  <c r="R32" i="13"/>
  <c r="AE33" i="13"/>
  <c r="AV33" i="13"/>
  <c r="C30" i="13"/>
  <c r="R19" i="13"/>
  <c r="R20" i="13"/>
  <c r="R23" i="13"/>
  <c r="R24" i="13"/>
  <c r="R26" i="13"/>
  <c r="C33" i="13"/>
  <c r="AK57" i="13"/>
  <c r="AO57" i="13"/>
  <c r="AS57" i="13"/>
  <c r="AK58" i="13"/>
  <c r="AO58" i="13"/>
  <c r="AS50" i="13"/>
  <c r="AS58" i="13"/>
  <c r="P47" i="13"/>
  <c r="G50" i="13"/>
  <c r="AL56" i="13"/>
  <c r="K50" i="13"/>
  <c r="AP56" i="13"/>
  <c r="O50" i="13"/>
  <c r="AT56" i="13"/>
  <c r="AL57" i="13"/>
  <c r="AP57" i="13"/>
  <c r="AT57" i="13"/>
  <c r="AL58" i="13"/>
  <c r="AP58" i="13"/>
  <c r="AT50" i="13"/>
  <c r="AT58" i="13"/>
  <c r="P48" i="13"/>
  <c r="AU47" i="13"/>
  <c r="D49" i="13"/>
  <c r="P49" i="13"/>
  <c r="P38" i="13"/>
  <c r="P39" i="13"/>
  <c r="P40" i="13"/>
  <c r="P41" i="13"/>
  <c r="AU48" i="13"/>
  <c r="AU38" i="13"/>
  <c r="AU39" i="13"/>
  <c r="AU42" i="13"/>
  <c r="AE38" i="13"/>
  <c r="AE46" i="13"/>
  <c r="AE39" i="13"/>
  <c r="AE47" i="13"/>
  <c r="AE40" i="13"/>
  <c r="AE48" i="13"/>
  <c r="AE41" i="13"/>
  <c r="AE49" i="13"/>
  <c r="AV49" i="13"/>
  <c r="AE42" i="13"/>
  <c r="AV34" i="13"/>
  <c r="AV41" i="13"/>
  <c r="AV38" i="13"/>
  <c r="AF42" i="13"/>
  <c r="AF41" i="13"/>
  <c r="AF40" i="13"/>
  <c r="AF46" i="13"/>
  <c r="AF38" i="13"/>
  <c r="AF49" i="13"/>
  <c r="D50" i="13"/>
  <c r="AI56" i="13"/>
  <c r="AF33" i="13"/>
  <c r="AF48" i="13"/>
  <c r="P35" i="13"/>
  <c r="AF13" i="13"/>
  <c r="AU35" i="13"/>
  <c r="AV30" i="13"/>
  <c r="AH45" i="13"/>
  <c r="AH30" i="13"/>
  <c r="AF30" i="13"/>
  <c r="AF39" i="13"/>
  <c r="AV39" i="13"/>
  <c r="AV47" i="13"/>
  <c r="AV40" i="13"/>
  <c r="AE50" i="13"/>
  <c r="AF45" i="13"/>
  <c r="AH48" i="13"/>
  <c r="AH33" i="13"/>
  <c r="AV13" i="13"/>
  <c r="R48" i="13"/>
  <c r="R33" i="13"/>
  <c r="AU50" i="13"/>
  <c r="AV45" i="13"/>
  <c r="AH47" i="13"/>
  <c r="AH32" i="13"/>
  <c r="AV48" i="13"/>
  <c r="R46" i="13"/>
  <c r="R31" i="13"/>
  <c r="R49" i="13"/>
  <c r="R34" i="13"/>
  <c r="AI58" i="13"/>
  <c r="AF47" i="13"/>
  <c r="AV42" i="13"/>
  <c r="R45" i="13"/>
  <c r="R30" i="13"/>
  <c r="AV46" i="13"/>
  <c r="P50" i="13"/>
  <c r="AH49" i="13"/>
  <c r="AH34" i="13"/>
  <c r="AE35" i="13"/>
  <c r="AF35" i="13"/>
  <c r="AF50" i="13"/>
  <c r="AV50" i="13"/>
  <c r="AV35" i="13"/>
</calcChain>
</file>

<file path=xl/sharedStrings.xml><?xml version="1.0" encoding="utf-8"?>
<sst xmlns="http://schemas.openxmlformats.org/spreadsheetml/2006/main" count="125" uniqueCount="39">
  <si>
    <t>3-GODIŠNJI PLAN PRODAJE</t>
  </si>
  <si>
    <t>POČETAK</t>
  </si>
  <si>
    <t>KOLIČINSKA PRODAJA</t>
  </si>
  <si>
    <t>Proizvod / Usluga 1</t>
  </si>
  <si>
    <t>Proizvod / Usluga 2</t>
  </si>
  <si>
    <t>Proizvod / Usluga 3</t>
  </si>
  <si>
    <t>Proizvod / Usluga 4</t>
  </si>
  <si>
    <t>Proizvod / Usluga 5</t>
  </si>
  <si>
    <t>TROŠAK PRODATE ROBE  |  COGS</t>
  </si>
  <si>
    <t>JEDINIČNA CENA</t>
  </si>
  <si>
    <t>PRIHOD</t>
  </si>
  <si>
    <t>RUC PO JEDINICI</t>
  </si>
  <si>
    <t>BRUTO PROFIT</t>
  </si>
  <si>
    <t>2023. GODINA</t>
  </si>
  <si>
    <t>UKUPNO</t>
  </si>
  <si>
    <t>Razlika</t>
  </si>
  <si>
    <t>UKUPNA KOL. PROD.  2024.</t>
  </si>
  <si>
    <t>UKUPNA KOL. PROD. 2023.</t>
  </si>
  <si>
    <t>% RAZLIKA</t>
  </si>
  <si>
    <t>PROSEK</t>
  </si>
  <si>
    <t>UKUPAN BRUTO PROFIT 2023.</t>
  </si>
  <si>
    <t>UKUPAN BRUTO PROFIT 2024.</t>
  </si>
  <si>
    <t>UKUPAN BRUTO PROFIT 2025.</t>
  </si>
  <si>
    <t>UKUPNI PRIHOD 2025.</t>
  </si>
  <si>
    <t>UKUPNI PRIHOD 2024.</t>
  </si>
  <si>
    <t>UKUPNI PRIHOD 2023.</t>
  </si>
  <si>
    <t>UKUPNA KOL. PROD. 2024.</t>
  </si>
  <si>
    <t>UKUPNA KOL. PROD. 2025.</t>
  </si>
  <si>
    <t>UKUPAN PRIHOD 2023.</t>
  </si>
  <si>
    <t>UKUPAN PRIHOD 2024.</t>
  </si>
  <si>
    <t>UKUPAN PRIHOD 2025.</t>
  </si>
  <si>
    <t xml:space="preserve">UKUPAN BRUTO PROFIT 2025. </t>
  </si>
  <si>
    <t>I-IX 23 vs I-IX 22</t>
  </si>
  <si>
    <t>SEP 23 vs SEP 22</t>
  </si>
  <si>
    <t>I-IX 23 vs 2022</t>
  </si>
  <si>
    <t>2021. GODINA</t>
  </si>
  <si>
    <t>2022. GODINA</t>
  </si>
  <si>
    <t>GODIŠNJI PLAN PRODAJE</t>
  </si>
  <si>
    <t>I-IX 23 vs PLAN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</si>
</sst>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_);[Red]\(&quot;$&quot;#,##0\)"/>
    <numFmt numFmtId="165" formatCode="&quot;$&quot;#,##0.00_);[Red]\(&quot;$&quot;#,##0.00\)"/>
    <numFmt numFmtId="166" formatCode="_-* #,##0_-;\-* #,##0_-;_-* &quot;-&quot;??_-;_-@_-"/>
    <numFmt numFmtId="167" formatCode="[$-409]mmm\-yy;@"/>
    <numFmt numFmtId="168" formatCode="mm/dd/yy;@"/>
  </numFmts>
  <fonts count="17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Century Gothic"/>
      <family val="1"/>
    </font>
    <font>
      <b/>
      <sz val="20"/>
      <color theme="0" tint="-0.499984740745262"/>
      <name val="Century Gothic"/>
      <family val="1"/>
    </font>
    <font>
      <sz val="11"/>
      <color theme="1"/>
      <name val="Calibri"/>
      <family val="2"/>
      <scheme val="minor"/>
    </font>
    <font>
      <sz val="11"/>
      <color theme="1"/>
      <name val="Century Gothic"/>
      <family val="1"/>
    </font>
    <font>
      <b/>
      <sz val="11"/>
      <color theme="1"/>
      <name val="Century Gothic"/>
      <family val="1"/>
    </font>
    <font>
      <sz val="12"/>
      <color theme="1"/>
      <name val="Calibri"/>
      <family val="2"/>
      <scheme val="minor"/>
    </font>
    <font>
      <sz val="12"/>
      <color rgb="FF3F3F76"/>
      <name val="Calibri"/>
      <family val="2"/>
      <scheme val="minor"/>
    </font>
    <font>
      <sz val="11"/>
      <color theme="1" tint="0.34998626667073579"/>
      <name val="Century Gothic"/>
      <family val="1"/>
    </font>
    <font>
      <sz val="12"/>
      <color theme="1" tint="0.34998626667073579"/>
      <name val="Century Gothic"/>
      <family val="1"/>
    </font>
    <font>
      <sz val="18"/>
      <color theme="1"/>
      <name val="Century Gothic"/>
      <family val="1"/>
    </font>
    <font>
      <sz val="8"/>
      <color theme="1"/>
      <name val="Arial"/>
      <family val="2"/>
    </font>
    <font>
      <b/>
      <sz val="10"/>
      <color theme="1"/>
      <name val="Century Gothic"/>
      <family val="1"/>
    </font>
    <font>
      <sz val="8"/>
      <color theme="1"/>
      <name val="Century Gothic"/>
      <family val="1"/>
    </font>
    <font>
      <i/>
      <sz val="10"/>
      <color theme="1"/>
      <name val="Century Gothic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AEEF3"/>
        <bgColor indexed="64"/>
      </patternFill>
    </fill>
    <fill>
      <patternFill patternType="solid">
        <fgColor rgb="FFFFCC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BEBEB"/>
        <bgColor indexed="64"/>
      </patternFill>
    </fill>
  </fills>
  <borders count="1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medium">
        <color theme="0" tint="-0.249977111117893"/>
      </top>
      <bottom style="thin">
        <color theme="0" tint="-0.249977111117893"/>
      </bottom>
      <diagonal/>
    </border>
  </borders>
  <cellStyleXfs count="8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  <xf numFmtId="9" fontId="8" fillId="0" borderId="0" applyFont="0" applyFill="0" applyBorder="0" applyAlignment="0" applyProtection="0"/>
    <xf numFmtId="0" fontId="9" fillId="6" borderId="3" applyNumberFormat="0" applyAlignment="0" applyProtection="0"/>
  </cellStyleXfs>
  <cellXfs count="63">
    <xf numFmtId="0" fontId="0" fillId="0" borderId="0" xfId="0"/>
    <xf numFmtId="0" fontId="3" fillId="2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4" fillId="2" borderId="0" xfId="0" applyFont="1" applyFill="1" applyAlignment="1">
      <alignment vertical="center"/>
    </xf>
    <xf numFmtId="0" fontId="0" fillId="0" borderId="0" xfId="0" applyAlignment="1" applyProtection="1">
      <alignment vertical="center"/>
      <protection hidden="1"/>
    </xf>
    <xf numFmtId="0" fontId="0" fillId="0" borderId="0" xfId="0" applyProtection="1">
      <protection hidden="1"/>
    </xf>
    <xf numFmtId="0" fontId="0" fillId="3" borderId="0" xfId="0" applyFill="1" applyAlignment="1" applyProtection="1">
      <alignment vertical="center"/>
      <protection hidden="1"/>
    </xf>
    <xf numFmtId="0" fontId="7" fillId="3" borderId="0" xfId="7" applyFont="1" applyFill="1" applyBorder="1" applyAlignment="1" applyProtection="1">
      <alignment vertical="center"/>
      <protection hidden="1"/>
    </xf>
    <xf numFmtId="166" fontId="7" fillId="3" borderId="0" xfId="7" applyNumberFormat="1" applyFont="1" applyFill="1" applyBorder="1" applyAlignment="1" applyProtection="1">
      <alignment vertical="center"/>
      <protection hidden="1"/>
    </xf>
    <xf numFmtId="0" fontId="3" fillId="3" borderId="0" xfId="0" applyFont="1" applyFill="1" applyAlignment="1">
      <alignment wrapText="1"/>
    </xf>
    <xf numFmtId="0" fontId="0" fillId="3" borderId="0" xfId="0" applyFill="1" applyProtection="1">
      <protection hidden="1"/>
    </xf>
    <xf numFmtId="0" fontId="6" fillId="3" borderId="0" xfId="0" applyFont="1" applyFill="1" applyAlignment="1" applyProtection="1">
      <alignment vertical="center" wrapText="1"/>
      <protection hidden="1"/>
    </xf>
    <xf numFmtId="0" fontId="5" fillId="3" borderId="0" xfId="0" applyFont="1" applyFill="1" applyProtection="1">
      <protection hidden="1"/>
    </xf>
    <xf numFmtId="0" fontId="10" fillId="3" borderId="0" xfId="0" applyFont="1" applyFill="1" applyAlignment="1" applyProtection="1">
      <alignment vertical="center" wrapText="1"/>
      <protection hidden="1"/>
    </xf>
    <xf numFmtId="0" fontId="12" fillId="3" borderId="0" xfId="0" applyFont="1" applyFill="1" applyProtection="1">
      <protection hidden="1"/>
    </xf>
    <xf numFmtId="49" fontId="3" fillId="3" borderId="0" xfId="0" applyNumberFormat="1" applyFont="1" applyFill="1" applyAlignment="1" applyProtection="1">
      <alignment horizontal="center" vertical="center"/>
      <protection hidden="1"/>
    </xf>
    <xf numFmtId="0" fontId="13" fillId="0" borderId="0" xfId="0" applyFont="1" applyAlignment="1">
      <alignment vertical="center"/>
    </xf>
    <xf numFmtId="0" fontId="3" fillId="0" borderId="0" xfId="0" applyFont="1"/>
    <xf numFmtId="0" fontId="13" fillId="3" borderId="0" xfId="0" applyFont="1" applyFill="1" applyAlignment="1">
      <alignment vertical="center"/>
    </xf>
    <xf numFmtId="0" fontId="0" fillId="3" borderId="0" xfId="0" applyFill="1"/>
    <xf numFmtId="0" fontId="3" fillId="3" borderId="0" xfId="0" applyFont="1" applyFill="1" applyAlignment="1">
      <alignment horizontal="left" vertical="center" indent="1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14" fillId="3" borderId="0" xfId="0" applyFont="1" applyFill="1" applyAlignment="1">
      <alignment horizontal="center" vertical="center"/>
    </xf>
    <xf numFmtId="0" fontId="3" fillId="3" borderId="0" xfId="0" applyFont="1" applyFill="1"/>
    <xf numFmtId="0" fontId="16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167" fontId="14" fillId="3" borderId="0" xfId="0" applyNumberFormat="1" applyFont="1" applyFill="1" applyAlignment="1">
      <alignment horizontal="center" vertical="center"/>
    </xf>
    <xf numFmtId="0" fontId="3" fillId="0" borderId="1" xfId="0" applyFont="1" applyBorder="1" applyAlignment="1" applyProtection="1">
      <alignment horizontal="left" vertical="center" indent="1"/>
      <protection locked="0"/>
    </xf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>
      <alignment horizontal="left" vertical="center" indent="1"/>
    </xf>
    <xf numFmtId="165" fontId="3" fillId="0" borderId="1" xfId="0" applyNumberFormat="1" applyFont="1" applyBorder="1" applyAlignment="1" applyProtection="1">
      <alignment horizontal="center" vertical="center"/>
      <protection locked="0"/>
    </xf>
    <xf numFmtId="164" fontId="3" fillId="3" borderId="1" xfId="0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9" fontId="3" fillId="3" borderId="1" xfId="6" applyFont="1" applyFill="1" applyBorder="1" applyAlignment="1">
      <alignment horizontal="center" vertical="center"/>
    </xf>
    <xf numFmtId="164" fontId="3" fillId="5" borderId="1" xfId="0" applyNumberFormat="1" applyFont="1" applyFill="1" applyBorder="1" applyAlignment="1">
      <alignment horizontal="center" vertical="center"/>
    </xf>
    <xf numFmtId="165" fontId="3" fillId="5" borderId="1" xfId="0" applyNumberFormat="1" applyFont="1" applyFill="1" applyBorder="1" applyAlignment="1">
      <alignment horizontal="center" vertical="center"/>
    </xf>
    <xf numFmtId="165" fontId="3" fillId="0" borderId="4" xfId="0" applyNumberFormat="1" applyFont="1" applyBorder="1" applyAlignment="1" applyProtection="1">
      <alignment horizontal="center" vertical="center"/>
      <protection locked="0"/>
    </xf>
    <xf numFmtId="164" fontId="14" fillId="4" borderId="5" xfId="0" applyNumberFormat="1" applyFont="1" applyFill="1" applyBorder="1" applyAlignment="1">
      <alignment horizontal="center" vertical="center"/>
    </xf>
    <xf numFmtId="165" fontId="14" fillId="4" borderId="5" xfId="0" applyNumberFormat="1" applyFont="1" applyFill="1" applyBorder="1" applyAlignment="1">
      <alignment horizontal="center" vertical="center"/>
    </xf>
    <xf numFmtId="3" fontId="14" fillId="4" borderId="5" xfId="0" applyNumberFormat="1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left" vertical="center" indent="1"/>
    </xf>
    <xf numFmtId="164" fontId="14" fillId="4" borderId="10" xfId="0" applyNumberFormat="1" applyFont="1" applyFill="1" applyBorder="1" applyAlignment="1">
      <alignment horizontal="center" vertical="center"/>
    </xf>
    <xf numFmtId="164" fontId="3" fillId="3" borderId="8" xfId="0" applyNumberFormat="1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left" vertical="center" indent="1"/>
    </xf>
    <xf numFmtId="164" fontId="14" fillId="4" borderId="7" xfId="0" applyNumberFormat="1" applyFont="1" applyFill="1" applyBorder="1" applyAlignment="1">
      <alignment horizontal="center" vertical="center"/>
    </xf>
    <xf numFmtId="164" fontId="14" fillId="4" borderId="11" xfId="0" applyNumberFormat="1" applyFont="1" applyFill="1" applyBorder="1" applyAlignment="1">
      <alignment horizontal="center" vertical="center"/>
    </xf>
    <xf numFmtId="164" fontId="14" fillId="7" borderId="6" xfId="0" applyNumberFormat="1" applyFont="1" applyFill="1" applyBorder="1" applyAlignment="1">
      <alignment horizontal="center" vertical="center"/>
    </xf>
    <xf numFmtId="164" fontId="14" fillId="8" borderId="7" xfId="0" applyNumberFormat="1" applyFont="1" applyFill="1" applyBorder="1" applyAlignment="1">
      <alignment horizontal="center" vertical="center"/>
    </xf>
    <xf numFmtId="164" fontId="14" fillId="4" borderId="6" xfId="0" applyNumberFormat="1" applyFont="1" applyFill="1" applyBorder="1" applyAlignment="1">
      <alignment horizontal="center" vertical="center"/>
    </xf>
    <xf numFmtId="164" fontId="3" fillId="5" borderId="4" xfId="0" applyNumberFormat="1" applyFont="1" applyFill="1" applyBorder="1" applyAlignment="1">
      <alignment horizontal="center" vertical="center"/>
    </xf>
    <xf numFmtId="164" fontId="3" fillId="5" borderId="8" xfId="0" applyNumberFormat="1" applyFont="1" applyFill="1" applyBorder="1" applyAlignment="1">
      <alignment horizontal="center" vertical="center"/>
    </xf>
    <xf numFmtId="164" fontId="3" fillId="5" borderId="9" xfId="0" applyNumberFormat="1" applyFont="1" applyFill="1" applyBorder="1" applyAlignment="1">
      <alignment horizontal="center" vertical="center"/>
    </xf>
    <xf numFmtId="165" fontId="3" fillId="5" borderId="4" xfId="0" applyNumberFormat="1" applyFont="1" applyFill="1" applyBorder="1" applyAlignment="1">
      <alignment horizontal="center" vertical="center"/>
    </xf>
    <xf numFmtId="0" fontId="15" fillId="3" borderId="0" xfId="0" applyFont="1" applyFill="1" applyAlignment="1">
      <alignment vertical="center"/>
    </xf>
    <xf numFmtId="3" fontId="14" fillId="4" borderId="7" xfId="0" applyNumberFormat="1" applyFont="1" applyFill="1" applyBorder="1" applyAlignment="1">
      <alignment horizontal="center" vertical="center"/>
    </xf>
    <xf numFmtId="3" fontId="14" fillId="4" borderId="11" xfId="0" applyNumberFormat="1" applyFont="1" applyFill="1" applyBorder="1" applyAlignment="1">
      <alignment horizontal="center" vertical="center"/>
    </xf>
    <xf numFmtId="3" fontId="14" fillId="7" borderId="6" xfId="0" applyNumberFormat="1" applyFont="1" applyFill="1" applyBorder="1" applyAlignment="1">
      <alignment horizontal="center" vertical="center"/>
    </xf>
    <xf numFmtId="3" fontId="14" fillId="8" borderId="7" xfId="0" applyNumberFormat="1" applyFont="1" applyFill="1" applyBorder="1" applyAlignment="1">
      <alignment horizontal="center" vertical="center"/>
    </xf>
    <xf numFmtId="0" fontId="11" fillId="3" borderId="0" xfId="0" applyFont="1" applyFill="1" applyAlignment="1" applyProtection="1">
      <alignment horizontal="left" vertical="center" indent="1"/>
      <protection hidden="1"/>
    </xf>
    <xf numFmtId="168" fontId="7" fillId="2" borderId="2" xfId="0" applyNumberFormat="1" applyFont="1" applyFill="1" applyBorder="1" applyAlignment="1" applyProtection="1">
      <alignment horizontal="center" vertical="center"/>
      <protection locked="0"/>
    </xf>
    <xf numFmtId="1" fontId="3" fillId="3" borderId="1" xfId="6" applyNumberFormat="1" applyFont="1" applyFill="1" applyBorder="1" applyAlignment="1">
      <alignment horizontal="center" vertical="center"/>
    </xf>
  </cellXfs>
  <cellStyles count="8">
    <cellStyle name="Followed Hyperlink" xfId="4" builtinId="9" hidden="1"/>
    <cellStyle name="Followed Hyperlink" xfId="3" builtinId="9" hidden="1"/>
    <cellStyle name="Followed Hyperlink" xfId="2" builtinId="9" hidden="1"/>
    <cellStyle name="Hyperlink" xfId="1" builtinId="8" hidden="1"/>
    <cellStyle name="Input" xfId="7" builtinId="20"/>
    <cellStyle name="Normal" xfId="0" builtinId="0"/>
    <cellStyle name="Normal 2" xfId="5" xr:uid="{00000000-0005-0000-0000-000005000000}"/>
    <cellStyle name="Percent" xfId="6" builtinId="5"/>
  </cellStyles>
  <dxfs count="0"/>
  <tableStyles count="0" defaultTableStyle="TableStyleMedium9" defaultPivotStyle="PivotStyleMedium4"/>
  <colors>
    <mruColors>
      <color rgb="FFEAEEF3"/>
      <color rgb="FFEBEBEB"/>
      <color rgb="FFE5E5E5"/>
      <color rgb="FF03C15A"/>
      <color rgb="FFD1EEFF"/>
      <color rgb="FF007134"/>
      <color rgb="FFADC006"/>
      <color rgb="FFB3E481"/>
      <color rgb="FFA2D0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sr-Latn-RS"/>
              <a:t>KOLIČINSKA</a:t>
            </a:r>
            <a:r>
              <a:rPr lang="sr-Latn-RS" baseline="0"/>
              <a:t> PRODAJA 2023. GODINA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'Godišnji plan prodaje'!#REF!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'Godišnji plan prodaje'!#REF!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B53-4071-B01D-55877F34AE93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'Godišnji plan prodaje'!#REF!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'Godišnji plan prodaje'!#REF!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B53-4071-B01D-55877F34AE93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'Godišnji plan prodaje'!#REF!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'Godišnji plan prodaje'!#REF!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4B53-4071-B01D-55877F34AE93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'Godišnji plan prodaje'!#REF!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'Godišnji plan prodaje'!#REF!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4B53-4071-B01D-55877F34AE93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'Godišnji plan prodaje'!#REF!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'Godišnji plan prodaje'!#REF!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4B53-4071-B01D-55877F34A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7307519"/>
        <c:axId val="1366642575"/>
      </c:lineChart>
      <c:catAx>
        <c:axId val="136730751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366642575"/>
        <c:crosses val="autoZero"/>
        <c:auto val="1"/>
        <c:lblAlgn val="ctr"/>
        <c:lblOffset val="100"/>
        <c:noMultiLvlLbl val="0"/>
      </c:catAx>
      <c:valAx>
        <c:axId val="13666425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3673075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sr-Latn-RS"/>
              <a:t>BRUTO PROFIT 2024. GODINA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'Trogodišnji izveštaj o prodaji'!$C$45</c:f>
              <c:strCache>
                <c:ptCount val="1"/>
                <c:pt idx="0">
                  <c:v>Proizvod / Usluga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'Trogodišnji izveštaj o prodaji'!$S$45:$AD$45</c:f>
              <c:numCache>
                <c:formatCode>"$"#,##0_);[Red]\("$"#,##0\)</c:formatCode>
                <c:ptCount val="12"/>
                <c:pt idx="0">
                  <c:v>1200</c:v>
                </c:pt>
                <c:pt idx="1">
                  <c:v>2400</c:v>
                </c:pt>
                <c:pt idx="2">
                  <c:v>2700</c:v>
                </c:pt>
                <c:pt idx="3">
                  <c:v>1650</c:v>
                </c:pt>
                <c:pt idx="4">
                  <c:v>1350</c:v>
                </c:pt>
                <c:pt idx="5">
                  <c:v>750</c:v>
                </c:pt>
                <c:pt idx="6">
                  <c:v>500</c:v>
                </c:pt>
                <c:pt idx="7">
                  <c:v>1500</c:v>
                </c:pt>
                <c:pt idx="8">
                  <c:v>1625</c:v>
                </c:pt>
                <c:pt idx="9">
                  <c:v>2100</c:v>
                </c:pt>
                <c:pt idx="10">
                  <c:v>1050</c:v>
                </c:pt>
                <c:pt idx="11">
                  <c:v>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24-1342-8680-B3CA5E4772C0}"/>
            </c:ext>
          </c:extLst>
        </c:ser>
        <c:ser>
          <c:idx val="1"/>
          <c:order val="1"/>
          <c:tx>
            <c:strRef>
              <c:f>'Trogodišnji izveštaj o prodaji'!$C$46</c:f>
              <c:strCache>
                <c:ptCount val="1"/>
                <c:pt idx="0">
                  <c:v>Proizvod / Usluga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'Trogodišnji izveštaj o prodaji'!$S$46:$AD$46</c:f>
              <c:numCache>
                <c:formatCode>"$"#,##0_);[Red]\("$"#,##0\)</c:formatCode>
                <c:ptCount val="12"/>
                <c:pt idx="0">
                  <c:v>5600</c:v>
                </c:pt>
                <c:pt idx="1">
                  <c:v>8800</c:v>
                </c:pt>
                <c:pt idx="2">
                  <c:v>4400</c:v>
                </c:pt>
                <c:pt idx="3">
                  <c:v>10000</c:v>
                </c:pt>
                <c:pt idx="4">
                  <c:v>6750</c:v>
                </c:pt>
                <c:pt idx="5">
                  <c:v>8625</c:v>
                </c:pt>
                <c:pt idx="6">
                  <c:v>3750</c:v>
                </c:pt>
                <c:pt idx="7">
                  <c:v>4125</c:v>
                </c:pt>
                <c:pt idx="8">
                  <c:v>10500</c:v>
                </c:pt>
                <c:pt idx="9">
                  <c:v>9000</c:v>
                </c:pt>
                <c:pt idx="10">
                  <c:v>6750</c:v>
                </c:pt>
                <c:pt idx="11">
                  <c:v>5600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24-1342-8680-B3CA5E4772C0}"/>
            </c:ext>
          </c:extLst>
        </c:ser>
        <c:ser>
          <c:idx val="2"/>
          <c:order val="2"/>
          <c:tx>
            <c:strRef>
              <c:f>'Trogodišnji izveštaj o prodaji'!$C$47</c:f>
              <c:strCache>
                <c:ptCount val="1"/>
                <c:pt idx="0">
                  <c:v>Proizvod / Usluga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'Trogodišnji izveštaj o prodaji'!$S$47:$AD$47</c:f>
              <c:numCache>
                <c:formatCode>"$"#,##0_);[Red]\("$"#,##0\)</c:formatCode>
                <c:ptCount val="12"/>
                <c:pt idx="0">
                  <c:v>2500</c:v>
                </c:pt>
                <c:pt idx="1">
                  <c:v>2125</c:v>
                </c:pt>
                <c:pt idx="2">
                  <c:v>1625</c:v>
                </c:pt>
                <c:pt idx="3">
                  <c:v>4750</c:v>
                </c:pt>
                <c:pt idx="4">
                  <c:v>4100</c:v>
                </c:pt>
                <c:pt idx="5">
                  <c:v>3200</c:v>
                </c:pt>
                <c:pt idx="6">
                  <c:v>2600</c:v>
                </c:pt>
                <c:pt idx="7">
                  <c:v>2400</c:v>
                </c:pt>
                <c:pt idx="8">
                  <c:v>2900</c:v>
                </c:pt>
                <c:pt idx="9">
                  <c:v>900</c:v>
                </c:pt>
                <c:pt idx="10">
                  <c:v>800</c:v>
                </c:pt>
                <c:pt idx="11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24-1342-8680-B3CA5E4772C0}"/>
            </c:ext>
          </c:extLst>
        </c:ser>
        <c:ser>
          <c:idx val="3"/>
          <c:order val="3"/>
          <c:tx>
            <c:strRef>
              <c:f>'Trogodišnji izveštaj o prodaji'!$C$48</c:f>
              <c:strCache>
                <c:ptCount val="1"/>
                <c:pt idx="0">
                  <c:v>Proizvod / Usluga 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'Trogodišnji izveštaj o prodaji'!$S$48:$AD$48</c:f>
              <c:numCache>
                <c:formatCode>"$"#,##0_);[Red]\("$"#,##0\)</c:formatCode>
                <c:ptCount val="12"/>
                <c:pt idx="0">
                  <c:v>6300</c:v>
                </c:pt>
                <c:pt idx="1">
                  <c:v>8100</c:v>
                </c:pt>
                <c:pt idx="2">
                  <c:v>9600</c:v>
                </c:pt>
                <c:pt idx="3">
                  <c:v>12800</c:v>
                </c:pt>
                <c:pt idx="4">
                  <c:v>9200</c:v>
                </c:pt>
                <c:pt idx="5">
                  <c:v>16000</c:v>
                </c:pt>
                <c:pt idx="6">
                  <c:v>18400</c:v>
                </c:pt>
                <c:pt idx="7">
                  <c:v>13500</c:v>
                </c:pt>
                <c:pt idx="8">
                  <c:v>8550</c:v>
                </c:pt>
                <c:pt idx="9">
                  <c:v>13600</c:v>
                </c:pt>
                <c:pt idx="10">
                  <c:v>6400</c:v>
                </c:pt>
                <c:pt idx="11">
                  <c:v>5400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24-1342-8680-B3CA5E4772C0}"/>
            </c:ext>
          </c:extLst>
        </c:ser>
        <c:ser>
          <c:idx val="4"/>
          <c:order val="4"/>
          <c:tx>
            <c:strRef>
              <c:f>'Trogodišnji izveštaj o prodaji'!$C$49</c:f>
              <c:strCache>
                <c:ptCount val="1"/>
                <c:pt idx="0">
                  <c:v>Proizvod / Usluga 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'Trogodišnji izveštaj o prodaji'!$S$49:$AD$49</c:f>
              <c:numCache>
                <c:formatCode>"$"#,##0_);[Red]\("$"#,##0\)</c:formatCode>
                <c:ptCount val="12"/>
                <c:pt idx="0">
                  <c:v>2800</c:v>
                </c:pt>
                <c:pt idx="1">
                  <c:v>4800</c:v>
                </c:pt>
                <c:pt idx="2">
                  <c:v>2750</c:v>
                </c:pt>
                <c:pt idx="3">
                  <c:v>9200</c:v>
                </c:pt>
                <c:pt idx="4">
                  <c:v>7700</c:v>
                </c:pt>
                <c:pt idx="5">
                  <c:v>5600</c:v>
                </c:pt>
                <c:pt idx="6">
                  <c:v>3900</c:v>
                </c:pt>
                <c:pt idx="7">
                  <c:v>5400</c:v>
                </c:pt>
                <c:pt idx="8">
                  <c:v>10250</c:v>
                </c:pt>
                <c:pt idx="9">
                  <c:v>5400</c:v>
                </c:pt>
                <c:pt idx="10">
                  <c:v>4050</c:v>
                </c:pt>
                <c:pt idx="11">
                  <c:v>2025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24-1342-8680-B3CA5E477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338549695"/>
        <c:axId val="1360144719"/>
      </c:barChart>
      <c:catAx>
        <c:axId val="133854969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360144719"/>
        <c:crosses val="autoZero"/>
        <c:auto val="1"/>
        <c:lblAlgn val="ctr"/>
        <c:lblOffset val="100"/>
        <c:noMultiLvlLbl val="0"/>
      </c:catAx>
      <c:valAx>
        <c:axId val="1360144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3385496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sr-Latn-RS"/>
              <a:t>KOLIČINSKA PRODAJA 2025. GODINA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'Trogodišnji izveštaj o prodaji'!$C$8</c:f>
              <c:strCache>
                <c:ptCount val="1"/>
                <c:pt idx="0">
                  <c:v>Proizvod / Usluga 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'Trogodišnji izveštaj o prodaji'!$AI$8:$AT$8</c:f>
              <c:numCache>
                <c:formatCode>#,##0</c:formatCode>
                <c:ptCount val="12"/>
                <c:pt idx="0">
                  <c:v>60</c:v>
                </c:pt>
                <c:pt idx="1">
                  <c:v>45</c:v>
                </c:pt>
                <c:pt idx="2">
                  <c:v>70</c:v>
                </c:pt>
                <c:pt idx="3">
                  <c:v>90</c:v>
                </c:pt>
                <c:pt idx="4">
                  <c:v>45</c:v>
                </c:pt>
                <c:pt idx="5">
                  <c:v>40</c:v>
                </c:pt>
                <c:pt idx="6">
                  <c:v>70</c:v>
                </c:pt>
                <c:pt idx="7">
                  <c:v>60</c:v>
                </c:pt>
                <c:pt idx="8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EA-B94F-8080-A049F510B2B9}"/>
            </c:ext>
          </c:extLst>
        </c:ser>
        <c:ser>
          <c:idx val="1"/>
          <c:order val="1"/>
          <c:tx>
            <c:strRef>
              <c:f>'Trogodišnji izveštaj o prodaji'!$C$9</c:f>
              <c:strCache>
                <c:ptCount val="1"/>
                <c:pt idx="0">
                  <c:v>Proizvod / Usluga 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'Trogodišnji izveštaj o prodaji'!$AI$9:$AT$9</c:f>
              <c:numCache>
                <c:formatCode>#,##0</c:formatCode>
                <c:ptCount val="12"/>
                <c:pt idx="0">
                  <c:v>90</c:v>
                </c:pt>
                <c:pt idx="1">
                  <c:v>70</c:v>
                </c:pt>
                <c:pt idx="2">
                  <c:v>75</c:v>
                </c:pt>
                <c:pt idx="3">
                  <c:v>110</c:v>
                </c:pt>
                <c:pt idx="4">
                  <c:v>180</c:v>
                </c:pt>
                <c:pt idx="5">
                  <c:v>115</c:v>
                </c:pt>
                <c:pt idx="6">
                  <c:v>90</c:v>
                </c:pt>
                <c:pt idx="7">
                  <c:v>60</c:v>
                </c:pt>
                <c:pt idx="8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EA-B94F-8080-A049F510B2B9}"/>
            </c:ext>
          </c:extLst>
        </c:ser>
        <c:ser>
          <c:idx val="2"/>
          <c:order val="2"/>
          <c:tx>
            <c:strRef>
              <c:f>'Trogodišnji izveštaj o prodaji'!$C$10</c:f>
              <c:strCache>
                <c:ptCount val="1"/>
                <c:pt idx="0">
                  <c:v>Proizvod / Usluga 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'Trogodišnji izveštaj o prodaji'!$AI$10:$AT$10</c:f>
              <c:numCache>
                <c:formatCode>#,##0</c:formatCode>
                <c:ptCount val="12"/>
                <c:pt idx="0">
                  <c:v>115</c:v>
                </c:pt>
                <c:pt idx="1">
                  <c:v>130</c:v>
                </c:pt>
                <c:pt idx="2">
                  <c:v>140</c:v>
                </c:pt>
                <c:pt idx="3">
                  <c:v>190</c:v>
                </c:pt>
                <c:pt idx="4">
                  <c:v>220</c:v>
                </c:pt>
                <c:pt idx="5">
                  <c:v>150</c:v>
                </c:pt>
                <c:pt idx="6">
                  <c:v>130</c:v>
                </c:pt>
                <c:pt idx="7">
                  <c:v>90</c:v>
                </c:pt>
                <c:pt idx="8">
                  <c:v>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EA-B94F-8080-A049F510B2B9}"/>
            </c:ext>
          </c:extLst>
        </c:ser>
        <c:ser>
          <c:idx val="3"/>
          <c:order val="3"/>
          <c:tx>
            <c:strRef>
              <c:f>'Trogodišnji izveštaj o prodaji'!$C$11</c:f>
              <c:strCache>
                <c:ptCount val="1"/>
                <c:pt idx="0">
                  <c:v>Proizvod / Usluga 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'Trogodišnji izveštaj o prodaji'!$AI$11:$AT$11</c:f>
              <c:numCache>
                <c:formatCode>#,##0</c:formatCode>
                <c:ptCount val="12"/>
                <c:pt idx="0">
                  <c:v>90</c:v>
                </c:pt>
                <c:pt idx="1">
                  <c:v>115</c:v>
                </c:pt>
                <c:pt idx="2">
                  <c:v>140</c:v>
                </c:pt>
                <c:pt idx="3">
                  <c:v>270</c:v>
                </c:pt>
                <c:pt idx="4">
                  <c:v>160</c:v>
                </c:pt>
                <c:pt idx="5">
                  <c:v>120</c:v>
                </c:pt>
                <c:pt idx="6">
                  <c:v>140</c:v>
                </c:pt>
                <c:pt idx="7">
                  <c:v>150</c:v>
                </c:pt>
                <c:pt idx="8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FEA-B94F-8080-A049F510B2B9}"/>
            </c:ext>
          </c:extLst>
        </c:ser>
        <c:ser>
          <c:idx val="4"/>
          <c:order val="4"/>
          <c:tx>
            <c:strRef>
              <c:f>'Trogodišnji izveštaj o prodaji'!$C$12</c:f>
              <c:strCache>
                <c:ptCount val="1"/>
                <c:pt idx="0">
                  <c:v>Proizvod / Usluga 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'Trogodišnji izveštaj o prodaji'!$AI$12:$AT$12</c:f>
              <c:numCache>
                <c:formatCode>#,##0</c:formatCode>
                <c:ptCount val="12"/>
                <c:pt idx="0">
                  <c:v>70</c:v>
                </c:pt>
                <c:pt idx="1">
                  <c:v>130</c:v>
                </c:pt>
                <c:pt idx="2">
                  <c:v>80</c:v>
                </c:pt>
                <c:pt idx="3">
                  <c:v>90</c:v>
                </c:pt>
                <c:pt idx="4">
                  <c:v>115</c:v>
                </c:pt>
                <c:pt idx="5">
                  <c:v>180</c:v>
                </c:pt>
                <c:pt idx="6">
                  <c:v>130</c:v>
                </c:pt>
                <c:pt idx="7">
                  <c:v>140</c:v>
                </c:pt>
                <c:pt idx="8">
                  <c:v>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FEA-B94F-8080-A049F510B2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7307519"/>
        <c:axId val="1366642575"/>
      </c:lineChart>
      <c:catAx>
        <c:axId val="136730751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366642575"/>
        <c:crosses val="autoZero"/>
        <c:auto val="1"/>
        <c:lblAlgn val="ctr"/>
        <c:lblOffset val="100"/>
        <c:noMultiLvlLbl val="0"/>
      </c:catAx>
      <c:valAx>
        <c:axId val="13666425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3673075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sr-Latn-RS"/>
              <a:t>BRUTO PROFIT 2025. GODINA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'Trogodišnji izveštaj o prodaji'!$C$45</c:f>
              <c:strCache>
                <c:ptCount val="1"/>
                <c:pt idx="0">
                  <c:v>Proizvod / Usluga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'Trogodišnji izveštaj o prodaji'!$AI$45:$AT$45</c:f>
              <c:numCache>
                <c:formatCode>"$"#,##0_);[Red]\("$"#,##0\)</c:formatCode>
                <c:ptCount val="12"/>
                <c:pt idx="0">
                  <c:v>1500</c:v>
                </c:pt>
                <c:pt idx="1">
                  <c:v>1125</c:v>
                </c:pt>
                <c:pt idx="2">
                  <c:v>1750</c:v>
                </c:pt>
                <c:pt idx="3">
                  <c:v>2250</c:v>
                </c:pt>
                <c:pt idx="4">
                  <c:v>900</c:v>
                </c:pt>
                <c:pt idx="5">
                  <c:v>800</c:v>
                </c:pt>
                <c:pt idx="6">
                  <c:v>1400</c:v>
                </c:pt>
                <c:pt idx="7">
                  <c:v>1200</c:v>
                </c:pt>
                <c:pt idx="8">
                  <c:v>1800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40-FA45-A74D-2FA65FC3C6F0}"/>
            </c:ext>
          </c:extLst>
        </c:ser>
        <c:ser>
          <c:idx val="1"/>
          <c:order val="1"/>
          <c:tx>
            <c:strRef>
              <c:f>'Trogodišnji izveštaj o prodaji'!$C$46</c:f>
              <c:strCache>
                <c:ptCount val="1"/>
                <c:pt idx="0">
                  <c:v>Proizvod / Usluga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'Trogodišnji izveštaj o prodaji'!$AI$46:$AT$46</c:f>
              <c:numCache>
                <c:formatCode>"$"#,##0_);[Red]\("$"#,##0\)</c:formatCode>
                <c:ptCount val="12"/>
                <c:pt idx="0">
                  <c:v>6300</c:v>
                </c:pt>
                <c:pt idx="1">
                  <c:v>4900</c:v>
                </c:pt>
                <c:pt idx="2">
                  <c:v>5625</c:v>
                </c:pt>
                <c:pt idx="3">
                  <c:v>8250</c:v>
                </c:pt>
                <c:pt idx="4">
                  <c:v>13500</c:v>
                </c:pt>
                <c:pt idx="5">
                  <c:v>8625</c:v>
                </c:pt>
                <c:pt idx="6">
                  <c:v>7200</c:v>
                </c:pt>
                <c:pt idx="7">
                  <c:v>4800</c:v>
                </c:pt>
                <c:pt idx="8">
                  <c:v>9600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40-FA45-A74D-2FA65FC3C6F0}"/>
            </c:ext>
          </c:extLst>
        </c:ser>
        <c:ser>
          <c:idx val="2"/>
          <c:order val="2"/>
          <c:tx>
            <c:strRef>
              <c:f>'Trogodišnji izveštaj o prodaji'!$C$47</c:f>
              <c:strCache>
                <c:ptCount val="1"/>
                <c:pt idx="0">
                  <c:v>Proizvod / Usluga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'Trogodišnji izveštaj o prodaji'!$AI$47:$AT$47</c:f>
              <c:numCache>
                <c:formatCode>"$"#,##0_);[Red]\("$"#,##0\)</c:formatCode>
                <c:ptCount val="12"/>
                <c:pt idx="0">
                  <c:v>1150</c:v>
                </c:pt>
                <c:pt idx="1">
                  <c:v>1300</c:v>
                </c:pt>
                <c:pt idx="2">
                  <c:v>1400</c:v>
                </c:pt>
                <c:pt idx="3">
                  <c:v>1900</c:v>
                </c:pt>
                <c:pt idx="4">
                  <c:v>2200</c:v>
                </c:pt>
                <c:pt idx="5">
                  <c:v>1500</c:v>
                </c:pt>
                <c:pt idx="6">
                  <c:v>1300</c:v>
                </c:pt>
                <c:pt idx="7">
                  <c:v>900</c:v>
                </c:pt>
                <c:pt idx="8">
                  <c:v>1050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40-FA45-A74D-2FA65FC3C6F0}"/>
            </c:ext>
          </c:extLst>
        </c:ser>
        <c:ser>
          <c:idx val="3"/>
          <c:order val="3"/>
          <c:tx>
            <c:strRef>
              <c:f>'Trogodišnji izveštaj o prodaji'!$C$48</c:f>
              <c:strCache>
                <c:ptCount val="1"/>
                <c:pt idx="0">
                  <c:v>Proizvod / Usluga 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'Trogodišnji izveštaj o prodaji'!$AI$48:$AT$48</c:f>
              <c:numCache>
                <c:formatCode>"$"#,##0_);[Red]\("$"#,##0\)</c:formatCode>
                <c:ptCount val="12"/>
                <c:pt idx="0">
                  <c:v>6750</c:v>
                </c:pt>
                <c:pt idx="1">
                  <c:v>8625</c:v>
                </c:pt>
                <c:pt idx="2">
                  <c:v>10500</c:v>
                </c:pt>
                <c:pt idx="3">
                  <c:v>20250</c:v>
                </c:pt>
                <c:pt idx="4">
                  <c:v>12000</c:v>
                </c:pt>
                <c:pt idx="5">
                  <c:v>9000</c:v>
                </c:pt>
                <c:pt idx="6">
                  <c:v>10500</c:v>
                </c:pt>
                <c:pt idx="7">
                  <c:v>11250</c:v>
                </c:pt>
                <c:pt idx="8">
                  <c:v>7200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840-FA45-A74D-2FA65FC3C6F0}"/>
            </c:ext>
          </c:extLst>
        </c:ser>
        <c:ser>
          <c:idx val="4"/>
          <c:order val="4"/>
          <c:tx>
            <c:strRef>
              <c:f>'Trogodišnji izveštaj o prodaji'!$C$49</c:f>
              <c:strCache>
                <c:ptCount val="1"/>
                <c:pt idx="0">
                  <c:v>Proizvod / Usluga 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'Trogodišnji izveštaj o prodaji'!$AI$49:$AT$49</c:f>
              <c:numCache>
                <c:formatCode>"$"#,##0_);[Red]\("$"#,##0\)</c:formatCode>
                <c:ptCount val="12"/>
                <c:pt idx="0">
                  <c:v>2100</c:v>
                </c:pt>
                <c:pt idx="1">
                  <c:v>3900</c:v>
                </c:pt>
                <c:pt idx="2">
                  <c:v>2800</c:v>
                </c:pt>
                <c:pt idx="3">
                  <c:v>3600</c:v>
                </c:pt>
                <c:pt idx="4">
                  <c:v>5750</c:v>
                </c:pt>
                <c:pt idx="5">
                  <c:v>9000</c:v>
                </c:pt>
                <c:pt idx="6">
                  <c:v>6500</c:v>
                </c:pt>
                <c:pt idx="7">
                  <c:v>1400</c:v>
                </c:pt>
                <c:pt idx="8">
                  <c:v>5700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840-FA45-A74D-2FA65FC3C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338549695"/>
        <c:axId val="1360144719"/>
      </c:barChart>
      <c:catAx>
        <c:axId val="133854969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360144719"/>
        <c:crosses val="autoZero"/>
        <c:auto val="1"/>
        <c:lblAlgn val="ctr"/>
        <c:lblOffset val="100"/>
        <c:noMultiLvlLbl val="0"/>
      </c:catAx>
      <c:valAx>
        <c:axId val="1360144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3385496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sr-Latn-RS"/>
              <a:t>KOLIČINSKA</a:t>
            </a:r>
            <a:r>
              <a:rPr lang="sr-Latn-RS" baseline="0"/>
              <a:t> PRODAJA 2023-2025.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'Trogodišnji izveštaj o prodaji'!$C$56</c:f>
              <c:strCache>
                <c:ptCount val="1"/>
                <c:pt idx="0">
                  <c:v>UKUPNA KOL. PROD. 2023.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'Trogodišnji izveštaj o prodaji'!$D$56:$O$56</c:f>
              <c:numCache>
                <c:formatCode>#,##0</c:formatCode>
                <c:ptCount val="12"/>
                <c:pt idx="0">
                  <c:v>540</c:v>
                </c:pt>
                <c:pt idx="1">
                  <c:v>550</c:v>
                </c:pt>
                <c:pt idx="2">
                  <c:v>425</c:v>
                </c:pt>
                <c:pt idx="3">
                  <c:v>530</c:v>
                </c:pt>
                <c:pt idx="4">
                  <c:v>550</c:v>
                </c:pt>
                <c:pt idx="5">
                  <c:v>430</c:v>
                </c:pt>
                <c:pt idx="6">
                  <c:v>390</c:v>
                </c:pt>
                <c:pt idx="7">
                  <c:v>400</c:v>
                </c:pt>
                <c:pt idx="8">
                  <c:v>525</c:v>
                </c:pt>
                <c:pt idx="9">
                  <c:v>560</c:v>
                </c:pt>
                <c:pt idx="10">
                  <c:v>350</c:v>
                </c:pt>
                <c:pt idx="11">
                  <c:v>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0D-C54C-886C-C76E57657AA5}"/>
            </c:ext>
          </c:extLst>
        </c:ser>
        <c:ser>
          <c:idx val="1"/>
          <c:order val="1"/>
          <c:tx>
            <c:strRef>
              <c:f>'Trogodišnji izveštaj o prodaji'!$C$57</c:f>
              <c:strCache>
                <c:ptCount val="1"/>
                <c:pt idx="0">
                  <c:v>UKUPNA KOL. PROD. 2024.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'Trogodišnji izveštaj o prodaji'!$D$57:$O$57</c:f>
              <c:numCache>
                <c:formatCode>#,##0</c:formatCode>
                <c:ptCount val="12"/>
                <c:pt idx="0">
                  <c:v>420</c:v>
                </c:pt>
                <c:pt idx="1">
                  <c:v>505</c:v>
                </c:pt>
                <c:pt idx="2">
                  <c:v>440</c:v>
                </c:pt>
                <c:pt idx="3">
                  <c:v>760</c:v>
                </c:pt>
                <c:pt idx="4">
                  <c:v>675</c:v>
                </c:pt>
                <c:pt idx="5">
                  <c:v>785</c:v>
                </c:pt>
                <c:pt idx="6">
                  <c:v>625</c:v>
                </c:pt>
                <c:pt idx="7">
                  <c:v>505</c:v>
                </c:pt>
                <c:pt idx="8">
                  <c:v>650</c:v>
                </c:pt>
                <c:pt idx="9">
                  <c:v>720</c:v>
                </c:pt>
                <c:pt idx="10">
                  <c:v>420</c:v>
                </c:pt>
                <c:pt idx="11">
                  <c:v>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0D-C54C-886C-C76E57657AA5}"/>
            </c:ext>
          </c:extLst>
        </c:ser>
        <c:ser>
          <c:idx val="2"/>
          <c:order val="2"/>
          <c:tx>
            <c:strRef>
              <c:f>'Trogodišnji izveštaj o prodaji'!$C$58</c:f>
              <c:strCache>
                <c:ptCount val="1"/>
                <c:pt idx="0">
                  <c:v>UKUPNA KOL. PROD. 2025.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'Trogodišnji izveštaj o prodaji'!$D$58:$O$58</c:f>
              <c:numCache>
                <c:formatCode>#,##0</c:formatCode>
                <c:ptCount val="12"/>
                <c:pt idx="0">
                  <c:v>425</c:v>
                </c:pt>
                <c:pt idx="1">
                  <c:v>490</c:v>
                </c:pt>
                <c:pt idx="2">
                  <c:v>505</c:v>
                </c:pt>
                <c:pt idx="3">
                  <c:v>750</c:v>
                </c:pt>
                <c:pt idx="4">
                  <c:v>720</c:v>
                </c:pt>
                <c:pt idx="5">
                  <c:v>605</c:v>
                </c:pt>
                <c:pt idx="6">
                  <c:v>560</c:v>
                </c:pt>
                <c:pt idx="7">
                  <c:v>500</c:v>
                </c:pt>
                <c:pt idx="8">
                  <c:v>595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0D-C54C-886C-C76E57657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9816975"/>
        <c:axId val="1989861471"/>
      </c:lineChart>
      <c:catAx>
        <c:axId val="198981697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989861471"/>
        <c:crosses val="autoZero"/>
        <c:auto val="1"/>
        <c:lblAlgn val="ctr"/>
        <c:lblOffset val="100"/>
        <c:noMultiLvlLbl val="0"/>
      </c:catAx>
      <c:valAx>
        <c:axId val="19898614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9898169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sr-Latn-RS"/>
              <a:t>UKUPAN</a:t>
            </a:r>
            <a:r>
              <a:rPr lang="sr-Latn-RS" baseline="0"/>
              <a:t> PRIHOD 2023-2025.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'Trogodišnji izveštaj o prodaji'!$R$56</c:f>
              <c:strCache>
                <c:ptCount val="1"/>
                <c:pt idx="0">
                  <c:v>UKUPAN PRIHOD 2023.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'Trogodišnji izveštaj o prodaji'!$S$56:$AD$56</c:f>
              <c:numCache>
                <c:formatCode>"$"#,##0_);[Red]\("$"#,##0\)</c:formatCode>
                <c:ptCount val="12"/>
                <c:pt idx="0">
                  <c:v>78300</c:v>
                </c:pt>
                <c:pt idx="1">
                  <c:v>78700</c:v>
                </c:pt>
                <c:pt idx="2">
                  <c:v>64300</c:v>
                </c:pt>
                <c:pt idx="3">
                  <c:v>77300</c:v>
                </c:pt>
                <c:pt idx="4">
                  <c:v>80700</c:v>
                </c:pt>
                <c:pt idx="5">
                  <c:v>66200</c:v>
                </c:pt>
                <c:pt idx="6">
                  <c:v>62150</c:v>
                </c:pt>
                <c:pt idx="7">
                  <c:v>64400</c:v>
                </c:pt>
                <c:pt idx="8">
                  <c:v>79500</c:v>
                </c:pt>
                <c:pt idx="9">
                  <c:v>81450</c:v>
                </c:pt>
                <c:pt idx="10">
                  <c:v>54500</c:v>
                </c:pt>
                <c:pt idx="11">
                  <c:v>74500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DA-E144-AEC1-3D986582337F}"/>
            </c:ext>
          </c:extLst>
        </c:ser>
        <c:ser>
          <c:idx val="1"/>
          <c:order val="1"/>
          <c:tx>
            <c:strRef>
              <c:f>'Trogodišnji izveštaj o prodaji'!$R$57</c:f>
              <c:strCache>
                <c:ptCount val="1"/>
                <c:pt idx="0">
                  <c:v>UKUPAN PRIHOD 2024.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'Trogodišnji izveštaj o prodaji'!$S$57:$AD$57</c:f>
              <c:numCache>
                <c:formatCode>"$"#,##0_);[Red]\("$"#,##0\)</c:formatCode>
                <c:ptCount val="12"/>
                <c:pt idx="0">
                  <c:v>67800</c:v>
                </c:pt>
                <c:pt idx="1">
                  <c:v>81800</c:v>
                </c:pt>
                <c:pt idx="2">
                  <c:v>71650</c:v>
                </c:pt>
                <c:pt idx="3">
                  <c:v>124250</c:v>
                </c:pt>
                <c:pt idx="4">
                  <c:v>109250</c:v>
                </c:pt>
                <c:pt idx="5">
                  <c:v>129350</c:v>
                </c:pt>
                <c:pt idx="6">
                  <c:v>105050</c:v>
                </c:pt>
                <c:pt idx="7">
                  <c:v>83450</c:v>
                </c:pt>
                <c:pt idx="8">
                  <c:v>104900</c:v>
                </c:pt>
                <c:pt idx="9">
                  <c:v>117400</c:v>
                </c:pt>
                <c:pt idx="10">
                  <c:v>68450</c:v>
                </c:pt>
                <c:pt idx="11">
                  <c:v>57450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DA-E144-AEC1-3D986582337F}"/>
            </c:ext>
          </c:extLst>
        </c:ser>
        <c:ser>
          <c:idx val="2"/>
          <c:order val="2"/>
          <c:tx>
            <c:strRef>
              <c:f>'Trogodišnji izveštaj o prodaji'!$R$58</c:f>
              <c:strCache>
                <c:ptCount val="1"/>
                <c:pt idx="0">
                  <c:v>UKUPAN PRIHOD 2025.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'Trogodišnji izveštaj o prodaji'!$S$58:$AD$58</c:f>
              <c:numCache>
                <c:formatCode>"$"#,##0_);[Red]\("$"#,##0\)</c:formatCode>
                <c:ptCount val="12"/>
                <c:pt idx="0">
                  <c:v>69700</c:v>
                </c:pt>
                <c:pt idx="1">
                  <c:v>80350</c:v>
                </c:pt>
                <c:pt idx="2">
                  <c:v>83550</c:v>
                </c:pt>
                <c:pt idx="3">
                  <c:v>126500</c:v>
                </c:pt>
                <c:pt idx="4">
                  <c:v>119750</c:v>
                </c:pt>
                <c:pt idx="5">
                  <c:v>98950</c:v>
                </c:pt>
                <c:pt idx="6">
                  <c:v>92000</c:v>
                </c:pt>
                <c:pt idx="7">
                  <c:v>82500</c:v>
                </c:pt>
                <c:pt idx="8">
                  <c:v>95400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DA-E144-AEC1-3D9865823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7989151"/>
        <c:axId val="1994283023"/>
      </c:lineChart>
      <c:catAx>
        <c:axId val="196798915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994283023"/>
        <c:crosses val="autoZero"/>
        <c:auto val="1"/>
        <c:lblAlgn val="ctr"/>
        <c:lblOffset val="100"/>
        <c:noMultiLvlLbl val="0"/>
      </c:catAx>
      <c:valAx>
        <c:axId val="19942830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9679891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sr-Latn-RS"/>
              <a:t>BRUTO PROFIT 2023-2025.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'Trogodišnji izveštaj o prodaji'!$AH$56</c:f>
              <c:strCache>
                <c:ptCount val="1"/>
                <c:pt idx="0">
                  <c:v>UKUPAN BRUTO PROFIT 2023.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'Trogodišnji izveštaj o prodaji'!$AI$56:$AT$56</c:f>
              <c:numCache>
                <c:formatCode>"$"#,##0_);[Red]\("$"#,##0\)</c:formatCode>
                <c:ptCount val="12"/>
                <c:pt idx="0">
                  <c:v>16000</c:v>
                </c:pt>
                <c:pt idx="1">
                  <c:v>16800</c:v>
                </c:pt>
                <c:pt idx="2">
                  <c:v>23050</c:v>
                </c:pt>
                <c:pt idx="3">
                  <c:v>21825</c:v>
                </c:pt>
                <c:pt idx="4">
                  <c:v>18750</c:v>
                </c:pt>
                <c:pt idx="5">
                  <c:v>19700</c:v>
                </c:pt>
                <c:pt idx="6">
                  <c:v>19350</c:v>
                </c:pt>
                <c:pt idx="7">
                  <c:v>20650</c:v>
                </c:pt>
                <c:pt idx="8">
                  <c:v>20300</c:v>
                </c:pt>
                <c:pt idx="9">
                  <c:v>14650</c:v>
                </c:pt>
                <c:pt idx="10">
                  <c:v>15775</c:v>
                </c:pt>
                <c:pt idx="11">
                  <c:v>12400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AF-6840-82DD-1E4B2D2F915B}"/>
            </c:ext>
          </c:extLst>
        </c:ser>
        <c:ser>
          <c:idx val="1"/>
          <c:order val="1"/>
          <c:tx>
            <c:strRef>
              <c:f>'Trogodišnji izveštaj o prodaji'!$AH$57</c:f>
              <c:strCache>
                <c:ptCount val="1"/>
                <c:pt idx="0">
                  <c:v>UKUPAN BRUTO PROFIT 2024.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'Trogodišnji izveštaj o prodaji'!$AI$57:$AT$57</c:f>
              <c:numCache>
                <c:formatCode>"$"#,##0_);[Red]\("$"#,##0\)</c:formatCode>
                <c:ptCount val="12"/>
                <c:pt idx="0">
                  <c:v>18400</c:v>
                </c:pt>
                <c:pt idx="1">
                  <c:v>26225</c:v>
                </c:pt>
                <c:pt idx="2">
                  <c:v>21075</c:v>
                </c:pt>
                <c:pt idx="3">
                  <c:v>38400</c:v>
                </c:pt>
                <c:pt idx="4">
                  <c:v>29100</c:v>
                </c:pt>
                <c:pt idx="5">
                  <c:v>34175</c:v>
                </c:pt>
                <c:pt idx="6">
                  <c:v>29150</c:v>
                </c:pt>
                <c:pt idx="7">
                  <c:v>26925</c:v>
                </c:pt>
                <c:pt idx="8">
                  <c:v>33825</c:v>
                </c:pt>
                <c:pt idx="9">
                  <c:v>31000</c:v>
                </c:pt>
                <c:pt idx="10">
                  <c:v>19050</c:v>
                </c:pt>
                <c:pt idx="11">
                  <c:v>14275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AF-6840-82DD-1E4B2D2F915B}"/>
            </c:ext>
          </c:extLst>
        </c:ser>
        <c:ser>
          <c:idx val="2"/>
          <c:order val="2"/>
          <c:tx>
            <c:strRef>
              <c:f>'Trogodišnji izveštaj o prodaji'!$AH$58</c:f>
              <c:strCache>
                <c:ptCount val="1"/>
                <c:pt idx="0">
                  <c:v>UKUPAN BRUTO PROFIT 2025.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'Trogodišnji izveštaj o prodaji'!$AI$58:$AT$58</c:f>
              <c:numCache>
                <c:formatCode>"$"#,##0_);[Red]\("$"#,##0\)</c:formatCode>
                <c:ptCount val="12"/>
                <c:pt idx="0">
                  <c:v>17800</c:v>
                </c:pt>
                <c:pt idx="1">
                  <c:v>19850</c:v>
                </c:pt>
                <c:pt idx="2">
                  <c:v>22075</c:v>
                </c:pt>
                <c:pt idx="3">
                  <c:v>36250</c:v>
                </c:pt>
                <c:pt idx="4">
                  <c:v>34350</c:v>
                </c:pt>
                <c:pt idx="5">
                  <c:v>28925</c:v>
                </c:pt>
                <c:pt idx="6">
                  <c:v>26900</c:v>
                </c:pt>
                <c:pt idx="7">
                  <c:v>19550</c:v>
                </c:pt>
                <c:pt idx="8">
                  <c:v>25350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AF-6840-82DD-1E4B2D2F9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7989151"/>
        <c:axId val="1994283023"/>
      </c:lineChart>
      <c:catAx>
        <c:axId val="196798915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994283023"/>
        <c:crosses val="autoZero"/>
        <c:auto val="1"/>
        <c:lblAlgn val="ctr"/>
        <c:lblOffset val="100"/>
        <c:noMultiLvlLbl val="0"/>
      </c:catAx>
      <c:valAx>
        <c:axId val="19942830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9679891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sr-Latn-RS"/>
              <a:t>BRUTO PROFIT 2023.</a:t>
            </a:r>
            <a:r>
              <a:rPr lang="sr-Latn-RS" baseline="0"/>
              <a:t> GODINA</a:t>
            </a:r>
            <a:r>
              <a:rPr lang="sr-Latn-RS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'Godišnji plan prodaje'!#REF!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'Godišnji plan prodaje'!#REF!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828-4256-BB3F-4DE22EEA491F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'Godišnji plan prodaje'!#REF!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'Godišnji plan prodaje'!#REF!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828-4256-BB3F-4DE22EEA491F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'Godišnji plan prodaje'!#REF!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'Godišnji plan prodaje'!#REF!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828-4256-BB3F-4DE22EEA491F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'Godišnji plan prodaje'!#REF!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'Godišnji plan prodaje'!#REF!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5828-4256-BB3F-4DE22EEA491F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'Godišnji plan prodaje'!#REF!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'Godišnji plan prodaje'!#REF!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5828-4256-BB3F-4DE22EEA4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338549695"/>
        <c:axId val="1360144719"/>
      </c:barChart>
      <c:catAx>
        <c:axId val="133854969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360144719"/>
        <c:crosses val="autoZero"/>
        <c:auto val="1"/>
        <c:lblAlgn val="ctr"/>
        <c:lblOffset val="100"/>
        <c:noMultiLvlLbl val="0"/>
      </c:catAx>
      <c:valAx>
        <c:axId val="1360144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3385496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sr-Latn-RS"/>
              <a:t>KOLIČINSKA PRODAJA 2024. GODINA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'Godišnji plan prodaje'!$C$8:$N$8</c:f>
              <c:numCache>
                <c:formatCode>#,##0</c:formatCode>
                <c:ptCount val="12"/>
                <c:pt idx="0">
                  <c:v>30</c:v>
                </c:pt>
                <c:pt idx="1">
                  <c:v>55</c:v>
                </c:pt>
                <c:pt idx="2">
                  <c:v>80</c:v>
                </c:pt>
                <c:pt idx="3">
                  <c:v>75</c:v>
                </c:pt>
                <c:pt idx="4">
                  <c:v>65</c:v>
                </c:pt>
                <c:pt idx="5">
                  <c:v>40</c:v>
                </c:pt>
                <c:pt idx="6">
                  <c:v>40</c:v>
                </c:pt>
                <c:pt idx="7">
                  <c:v>50</c:v>
                </c:pt>
                <c:pt idx="8">
                  <c:v>50</c:v>
                </c:pt>
                <c:pt idx="9">
                  <c:v>60</c:v>
                </c:pt>
                <c:pt idx="10">
                  <c:v>40</c:v>
                </c:pt>
                <c:pt idx="11">
                  <c:v>40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'Godišnji plan prodaje'!#REF!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2CD-4B8B-9764-CBE2529EB9AC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'Godišnji plan prodaje'!$C$9:$N$9</c:f>
              <c:numCache>
                <c:formatCode>#,##0</c:formatCode>
                <c:ptCount val="12"/>
                <c:pt idx="0">
                  <c:v>60</c:v>
                </c:pt>
                <c:pt idx="1">
                  <c:v>70</c:v>
                </c:pt>
                <c:pt idx="2">
                  <c:v>70</c:v>
                </c:pt>
                <c:pt idx="3">
                  <c:v>80</c:v>
                </c:pt>
                <c:pt idx="4">
                  <c:v>80</c:v>
                </c:pt>
                <c:pt idx="5">
                  <c:v>100</c:v>
                </c:pt>
                <c:pt idx="6">
                  <c:v>60</c:v>
                </c:pt>
                <c:pt idx="7">
                  <c:v>60</c:v>
                </c:pt>
                <c:pt idx="8">
                  <c:v>100</c:v>
                </c:pt>
                <c:pt idx="9">
                  <c:v>100</c:v>
                </c:pt>
                <c:pt idx="10">
                  <c:v>90</c:v>
                </c:pt>
                <c:pt idx="11">
                  <c:v>90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'Godišnji plan prodaje'!#REF!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72CD-4B8B-9764-CBE2529EB9AC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'Godišnji plan prodaje'!$C$10:$N$10</c:f>
              <c:numCache>
                <c:formatCode>#,##0</c:formatCode>
                <c:ptCount val="12"/>
                <c:pt idx="0">
                  <c:v>70</c:v>
                </c:pt>
                <c:pt idx="1">
                  <c:v>80</c:v>
                </c:pt>
                <c:pt idx="2">
                  <c:v>70</c:v>
                </c:pt>
                <c:pt idx="3">
                  <c:v>100</c:v>
                </c:pt>
                <c:pt idx="4">
                  <c:v>100</c:v>
                </c:pt>
                <c:pt idx="5">
                  <c:v>120</c:v>
                </c:pt>
                <c:pt idx="6">
                  <c:v>120</c:v>
                </c:pt>
                <c:pt idx="7">
                  <c:v>120</c:v>
                </c:pt>
                <c:pt idx="8">
                  <c:v>120</c:v>
                </c:pt>
                <c:pt idx="9">
                  <c:v>90</c:v>
                </c:pt>
                <c:pt idx="10">
                  <c:v>90</c:v>
                </c:pt>
                <c:pt idx="11">
                  <c:v>60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'Godišnji plan prodaje'!#REF!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72CD-4B8B-9764-CBE2529EB9AC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'Godišnji plan prodaje'!$C$11:$N$11</c:f>
              <c:numCache>
                <c:formatCode>#,##0</c:formatCode>
                <c:ptCount val="12"/>
                <c:pt idx="0">
                  <c:v>50</c:v>
                </c:pt>
                <c:pt idx="1">
                  <c:v>80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140</c:v>
                </c:pt>
                <c:pt idx="6">
                  <c:v>140</c:v>
                </c:pt>
                <c:pt idx="7">
                  <c:v>140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70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'Godišnji plan prodaje'!#REF!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72CD-4B8B-9764-CBE2529EB9AC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'Godišnji plan prodaje'!$C$12:$N$12</c:f>
              <c:numCache>
                <c:formatCode>#,##0</c:formatCode>
                <c:ptCount val="12"/>
                <c:pt idx="0">
                  <c:v>120</c:v>
                </c:pt>
                <c:pt idx="1">
                  <c:v>180</c:v>
                </c:pt>
                <c:pt idx="2">
                  <c:v>180</c:v>
                </c:pt>
                <c:pt idx="3">
                  <c:v>200</c:v>
                </c:pt>
                <c:pt idx="4">
                  <c:v>200</c:v>
                </c:pt>
                <c:pt idx="5">
                  <c:v>250</c:v>
                </c:pt>
                <c:pt idx="6">
                  <c:v>250</c:v>
                </c:pt>
                <c:pt idx="7">
                  <c:v>250</c:v>
                </c:pt>
                <c:pt idx="8">
                  <c:v>250</c:v>
                </c:pt>
                <c:pt idx="9">
                  <c:v>250</c:v>
                </c:pt>
                <c:pt idx="10">
                  <c:v>200</c:v>
                </c:pt>
                <c:pt idx="11">
                  <c:v>200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'Godišnji plan prodaje'!#REF!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72CD-4B8B-9764-CBE2529EB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7307519"/>
        <c:axId val="1366642575"/>
      </c:lineChart>
      <c:catAx>
        <c:axId val="136730751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366642575"/>
        <c:crosses val="autoZero"/>
        <c:auto val="1"/>
        <c:lblAlgn val="ctr"/>
        <c:lblOffset val="100"/>
        <c:noMultiLvlLbl val="0"/>
      </c:catAx>
      <c:valAx>
        <c:axId val="13666425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3673075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sr-Latn-RS"/>
              <a:t>BRUTO PROFIT 2024. GODINA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'Godišnji plan prodaje'!$C$45:$N$45</c:f>
              <c:numCache>
                <c:formatCode>"$"#,##0_);[Red]\("$"#,##0\)</c:formatCode>
                <c:ptCount val="12"/>
                <c:pt idx="0">
                  <c:v>900</c:v>
                </c:pt>
                <c:pt idx="1">
                  <c:v>1650</c:v>
                </c:pt>
                <c:pt idx="2">
                  <c:v>2400</c:v>
                </c:pt>
                <c:pt idx="3">
                  <c:v>2250</c:v>
                </c:pt>
                <c:pt idx="4">
                  <c:v>1950</c:v>
                </c:pt>
                <c:pt idx="5">
                  <c:v>1200</c:v>
                </c:pt>
                <c:pt idx="6">
                  <c:v>1200</c:v>
                </c:pt>
                <c:pt idx="7">
                  <c:v>1500</c:v>
                </c:pt>
                <c:pt idx="8">
                  <c:v>1500</c:v>
                </c:pt>
                <c:pt idx="9">
                  <c:v>1800</c:v>
                </c:pt>
                <c:pt idx="10">
                  <c:v>1200</c:v>
                </c:pt>
                <c:pt idx="11">
                  <c:v>1200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'Godišnji plan prodaje'!#REF!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85E-4BC7-A91C-7C6E161D9FE8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'Godišnji plan prodaje'!$C$46:$N$46</c:f>
              <c:numCache>
                <c:formatCode>"$"#,##0_);[Red]\("$"#,##0\)</c:formatCode>
                <c:ptCount val="12"/>
                <c:pt idx="0">
                  <c:v>4800</c:v>
                </c:pt>
                <c:pt idx="1">
                  <c:v>5600</c:v>
                </c:pt>
                <c:pt idx="2">
                  <c:v>5600</c:v>
                </c:pt>
                <c:pt idx="3">
                  <c:v>6400</c:v>
                </c:pt>
                <c:pt idx="4">
                  <c:v>6400</c:v>
                </c:pt>
                <c:pt idx="5">
                  <c:v>8000</c:v>
                </c:pt>
                <c:pt idx="6">
                  <c:v>4800</c:v>
                </c:pt>
                <c:pt idx="7">
                  <c:v>4800</c:v>
                </c:pt>
                <c:pt idx="8">
                  <c:v>8000</c:v>
                </c:pt>
                <c:pt idx="9">
                  <c:v>8000</c:v>
                </c:pt>
                <c:pt idx="10">
                  <c:v>7200</c:v>
                </c:pt>
                <c:pt idx="11">
                  <c:v>7200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'Godišnji plan prodaje'!#REF!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185E-4BC7-A91C-7C6E161D9FE8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'Godišnji plan prodaje'!$C$47:$N$47</c:f>
              <c:numCache>
                <c:formatCode>"$"#,##0_);[Red]\("$"#,##0\)</c:formatCode>
                <c:ptCount val="12"/>
                <c:pt idx="0">
                  <c:v>1750</c:v>
                </c:pt>
                <c:pt idx="1">
                  <c:v>2000</c:v>
                </c:pt>
                <c:pt idx="2">
                  <c:v>1750</c:v>
                </c:pt>
                <c:pt idx="3">
                  <c:v>2500</c:v>
                </c:pt>
                <c:pt idx="4">
                  <c:v>2500</c:v>
                </c:pt>
                <c:pt idx="5">
                  <c:v>3000</c:v>
                </c:pt>
                <c:pt idx="6">
                  <c:v>3000</c:v>
                </c:pt>
                <c:pt idx="7">
                  <c:v>3000</c:v>
                </c:pt>
                <c:pt idx="8">
                  <c:v>3000</c:v>
                </c:pt>
                <c:pt idx="9">
                  <c:v>2250</c:v>
                </c:pt>
                <c:pt idx="10">
                  <c:v>2250</c:v>
                </c:pt>
                <c:pt idx="11">
                  <c:v>1500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'Godišnji plan prodaje'!#REF!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185E-4BC7-A91C-7C6E161D9FE8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'Godišnji plan prodaje'!$C$48:$N$48</c:f>
              <c:numCache>
                <c:formatCode>"$"#,##0_);[Red]\("$"#,##0\)</c:formatCode>
                <c:ptCount val="12"/>
                <c:pt idx="0">
                  <c:v>4500</c:v>
                </c:pt>
                <c:pt idx="1">
                  <c:v>7200</c:v>
                </c:pt>
                <c:pt idx="2">
                  <c:v>9000</c:v>
                </c:pt>
                <c:pt idx="3">
                  <c:v>9000</c:v>
                </c:pt>
                <c:pt idx="4">
                  <c:v>9000</c:v>
                </c:pt>
                <c:pt idx="5">
                  <c:v>12600</c:v>
                </c:pt>
                <c:pt idx="6">
                  <c:v>12600</c:v>
                </c:pt>
                <c:pt idx="7">
                  <c:v>12600</c:v>
                </c:pt>
                <c:pt idx="8">
                  <c:v>9000</c:v>
                </c:pt>
                <c:pt idx="9">
                  <c:v>9000</c:v>
                </c:pt>
                <c:pt idx="10">
                  <c:v>9000</c:v>
                </c:pt>
                <c:pt idx="11">
                  <c:v>6300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'Godišnji plan prodaje'!#REF!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185E-4BC7-A91C-7C6E161D9FE8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'Godišnji plan prodaje'!$C$49:$N$49</c:f>
              <c:numCache>
                <c:formatCode>"$"#,##0_);[Red]\("$"#,##0\)</c:formatCode>
                <c:ptCount val="12"/>
                <c:pt idx="0">
                  <c:v>2400</c:v>
                </c:pt>
                <c:pt idx="1">
                  <c:v>3600</c:v>
                </c:pt>
                <c:pt idx="2">
                  <c:v>3600</c:v>
                </c:pt>
                <c:pt idx="3">
                  <c:v>4000</c:v>
                </c:pt>
                <c:pt idx="4">
                  <c:v>4000</c:v>
                </c:pt>
                <c:pt idx="5">
                  <c:v>5000</c:v>
                </c:pt>
                <c:pt idx="6">
                  <c:v>5000</c:v>
                </c:pt>
                <c:pt idx="7">
                  <c:v>5000</c:v>
                </c:pt>
                <c:pt idx="8">
                  <c:v>5000</c:v>
                </c:pt>
                <c:pt idx="9">
                  <c:v>5000</c:v>
                </c:pt>
                <c:pt idx="10">
                  <c:v>4000</c:v>
                </c:pt>
                <c:pt idx="11">
                  <c:v>4000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'Godišnji plan prodaje'!#REF!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185E-4BC7-A91C-7C6E161D9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338549695"/>
        <c:axId val="1360144719"/>
      </c:barChart>
      <c:catAx>
        <c:axId val="133854969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360144719"/>
        <c:crosses val="autoZero"/>
        <c:auto val="1"/>
        <c:lblAlgn val="ctr"/>
        <c:lblOffset val="100"/>
        <c:noMultiLvlLbl val="0"/>
      </c:catAx>
      <c:valAx>
        <c:axId val="1360144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3385496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sr-Latn-RS"/>
              <a:t>KOLIČINSKA</a:t>
            </a:r>
            <a:r>
              <a:rPr lang="sr-Latn-RS" baseline="0"/>
              <a:t> PRODAJA 2023-2025.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'Godišnji plan prodaje'!#REF!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'Godišnji plan prodaje'!#REF!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EE3-44B9-AAAA-B403FE252D47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'Godišnji plan prodaje'!#REF!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'Godišnji plan prodaje'!#REF!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7EE3-44B9-AAAA-B403FE252D47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'Godišnji plan prodaje'!#REF!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'Godišnji plan prodaje'!#REF!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7EE3-44B9-AAAA-B403FE252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9816975"/>
        <c:axId val="1989861471"/>
      </c:lineChart>
      <c:catAx>
        <c:axId val="198981697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989861471"/>
        <c:crosses val="autoZero"/>
        <c:auto val="1"/>
        <c:lblAlgn val="ctr"/>
        <c:lblOffset val="100"/>
        <c:noMultiLvlLbl val="0"/>
      </c:catAx>
      <c:valAx>
        <c:axId val="19898614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9898169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sr-Latn-RS"/>
              <a:t>UKUPAN</a:t>
            </a:r>
            <a:r>
              <a:rPr lang="sr-Latn-RS" baseline="0"/>
              <a:t> PRIHOD 2023-2025.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'Godišnji plan prodaje'!$B$56</c:f>
              <c:strCache>
                <c:ptCount val="1"/>
                <c:pt idx="0">
                  <c:v>UKUPAN PRIHOD 2023.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'Godišnji plan prodaje'!$C$56:$N$56</c:f>
              <c:numCache>
                <c:formatCode>"$"#,##0_);[Red]\("$"#,##0\)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88-403C-9CCD-AD547B3D54D4}"/>
            </c:ext>
          </c:extLst>
        </c:ser>
        <c:ser>
          <c:idx val="1"/>
          <c:order val="1"/>
          <c:tx>
            <c:strRef>
              <c:f>'Godišnji plan prodaje'!$B$57</c:f>
              <c:strCache>
                <c:ptCount val="1"/>
                <c:pt idx="0">
                  <c:v>UKUPAN PRIHOD 2024.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'Godišnji plan prodaje'!$C$57:$N$57</c:f>
              <c:numCache>
                <c:formatCode>"$"#,##0_);[Red]\("$"#,##0\)</c:formatCode>
                <c:ptCount val="12"/>
                <c:pt idx="0">
                  <c:v>53100</c:v>
                </c:pt>
                <c:pt idx="1">
                  <c:v>74600</c:v>
                </c:pt>
                <c:pt idx="2">
                  <c:v>80300</c:v>
                </c:pt>
                <c:pt idx="3">
                  <c:v>89100</c:v>
                </c:pt>
                <c:pt idx="4">
                  <c:v>87700</c:v>
                </c:pt>
                <c:pt idx="5">
                  <c:v>105900</c:v>
                </c:pt>
                <c:pt idx="6">
                  <c:v>99100</c:v>
                </c:pt>
                <c:pt idx="7">
                  <c:v>100500</c:v>
                </c:pt>
                <c:pt idx="8">
                  <c:v>99700</c:v>
                </c:pt>
                <c:pt idx="9">
                  <c:v>96300</c:v>
                </c:pt>
                <c:pt idx="10">
                  <c:v>84300</c:v>
                </c:pt>
                <c:pt idx="11">
                  <c:v>73800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88-403C-9CCD-AD547B3D54D4}"/>
            </c:ext>
          </c:extLst>
        </c:ser>
        <c:ser>
          <c:idx val="2"/>
          <c:order val="2"/>
          <c:tx>
            <c:strRef>
              <c:f>'Godišnji plan prodaje'!$B$58</c:f>
              <c:strCache>
                <c:ptCount val="1"/>
                <c:pt idx="0">
                  <c:v>UKUPAN PRIHOD 2025.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'Godišnji plan prodaje'!$C$58:$N$58</c:f>
              <c:numCache>
                <c:formatCode>"$"#,##0_);[Red]\("$"#,##0\)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88-403C-9CCD-AD547B3D5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7989151"/>
        <c:axId val="1994283023"/>
      </c:lineChart>
      <c:catAx>
        <c:axId val="196798915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994283023"/>
        <c:crosses val="autoZero"/>
        <c:auto val="1"/>
        <c:lblAlgn val="ctr"/>
        <c:lblOffset val="100"/>
        <c:noMultiLvlLbl val="0"/>
      </c:catAx>
      <c:valAx>
        <c:axId val="19942830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9679891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sr-Latn-RS"/>
              <a:t>KOLIČINSKA</a:t>
            </a:r>
            <a:r>
              <a:rPr lang="sr-Latn-RS" baseline="0"/>
              <a:t> PRODAJA 2023. GODINA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'Trogodišnji izveštaj o prodaji'!$C$8</c:f>
              <c:strCache>
                <c:ptCount val="1"/>
                <c:pt idx="0">
                  <c:v>Proizvod / Usluga 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'Trogodišnji izveštaj o prodaji'!$D$8:$O$8</c:f>
              <c:numCache>
                <c:formatCode>#,##0</c:formatCode>
                <c:ptCount val="12"/>
                <c:pt idx="0">
                  <c:v>30</c:v>
                </c:pt>
                <c:pt idx="1">
                  <c:v>25</c:v>
                </c:pt>
                <c:pt idx="2">
                  <c:v>40</c:v>
                </c:pt>
                <c:pt idx="3">
                  <c:v>45</c:v>
                </c:pt>
                <c:pt idx="4">
                  <c:v>50</c:v>
                </c:pt>
                <c:pt idx="5">
                  <c:v>30</c:v>
                </c:pt>
                <c:pt idx="6">
                  <c:v>35</c:v>
                </c:pt>
                <c:pt idx="7">
                  <c:v>30</c:v>
                </c:pt>
                <c:pt idx="8">
                  <c:v>60</c:v>
                </c:pt>
                <c:pt idx="9">
                  <c:v>55</c:v>
                </c:pt>
                <c:pt idx="10">
                  <c:v>45</c:v>
                </c:pt>
                <c:pt idx="11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C5-A841-88C2-BACC6D1B3E0D}"/>
            </c:ext>
          </c:extLst>
        </c:ser>
        <c:ser>
          <c:idx val="1"/>
          <c:order val="1"/>
          <c:tx>
            <c:strRef>
              <c:f>'Trogodišnji izveštaj o prodaji'!$C$9</c:f>
              <c:strCache>
                <c:ptCount val="1"/>
                <c:pt idx="0">
                  <c:v>Proizvod / Usluga 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'Trogodišnji izveštaj o prodaji'!$D$9:$O$9</c:f>
              <c:numCache>
                <c:formatCode>#,##0</c:formatCode>
                <c:ptCount val="12"/>
                <c:pt idx="0">
                  <c:v>70</c:v>
                </c:pt>
                <c:pt idx="1">
                  <c:v>75</c:v>
                </c:pt>
                <c:pt idx="2">
                  <c:v>90</c:v>
                </c:pt>
                <c:pt idx="3">
                  <c:v>105</c:v>
                </c:pt>
                <c:pt idx="4">
                  <c:v>120</c:v>
                </c:pt>
                <c:pt idx="5">
                  <c:v>90</c:v>
                </c:pt>
                <c:pt idx="6">
                  <c:v>60</c:v>
                </c:pt>
                <c:pt idx="7">
                  <c:v>70</c:v>
                </c:pt>
                <c:pt idx="8">
                  <c:v>95</c:v>
                </c:pt>
                <c:pt idx="9">
                  <c:v>130</c:v>
                </c:pt>
                <c:pt idx="10">
                  <c:v>90</c:v>
                </c:pt>
                <c:pt idx="11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C5-A841-88C2-BACC6D1B3E0D}"/>
            </c:ext>
          </c:extLst>
        </c:ser>
        <c:ser>
          <c:idx val="2"/>
          <c:order val="2"/>
          <c:tx>
            <c:strRef>
              <c:f>'Trogodišnji izveštaj o prodaji'!$C$10</c:f>
              <c:strCache>
                <c:ptCount val="1"/>
                <c:pt idx="0">
                  <c:v>Proizvod / Usluga 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'Trogodišnji izveštaj o prodaji'!$D$10:$O$10</c:f>
              <c:numCache>
                <c:formatCode>#,##0</c:formatCode>
                <c:ptCount val="12"/>
                <c:pt idx="0">
                  <c:v>120</c:v>
                </c:pt>
                <c:pt idx="1">
                  <c:v>80</c:v>
                </c:pt>
                <c:pt idx="2">
                  <c:v>45</c:v>
                </c:pt>
                <c:pt idx="3">
                  <c:v>130</c:v>
                </c:pt>
                <c:pt idx="4">
                  <c:v>160</c:v>
                </c:pt>
                <c:pt idx="5">
                  <c:v>80</c:v>
                </c:pt>
                <c:pt idx="6">
                  <c:v>85</c:v>
                </c:pt>
                <c:pt idx="7">
                  <c:v>70</c:v>
                </c:pt>
                <c:pt idx="8">
                  <c:v>125</c:v>
                </c:pt>
                <c:pt idx="9">
                  <c:v>105</c:v>
                </c:pt>
                <c:pt idx="10">
                  <c:v>120</c:v>
                </c:pt>
                <c:pt idx="11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C5-A841-88C2-BACC6D1B3E0D}"/>
            </c:ext>
          </c:extLst>
        </c:ser>
        <c:ser>
          <c:idx val="3"/>
          <c:order val="3"/>
          <c:tx>
            <c:strRef>
              <c:f>'Trogodišnji izveštaj o prodaji'!$C$11</c:f>
              <c:strCache>
                <c:ptCount val="1"/>
                <c:pt idx="0">
                  <c:v>Proizvod / Usluga 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'Trogodišnji izveštaj o prodaji'!$D$11:$O$11</c:f>
              <c:numCache>
                <c:formatCode>#,##0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120</c:v>
                </c:pt>
                <c:pt idx="3">
                  <c:v>70</c:v>
                </c:pt>
                <c:pt idx="4">
                  <c:v>60</c:v>
                </c:pt>
                <c:pt idx="5">
                  <c:v>120</c:v>
                </c:pt>
                <c:pt idx="6">
                  <c:v>140</c:v>
                </c:pt>
                <c:pt idx="7">
                  <c:v>160</c:v>
                </c:pt>
                <c:pt idx="8">
                  <c:v>115</c:v>
                </c:pt>
                <c:pt idx="9">
                  <c:v>80</c:v>
                </c:pt>
                <c:pt idx="10">
                  <c:v>65</c:v>
                </c:pt>
                <c:pt idx="11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BC5-A841-88C2-BACC6D1B3E0D}"/>
            </c:ext>
          </c:extLst>
        </c:ser>
        <c:ser>
          <c:idx val="4"/>
          <c:order val="4"/>
          <c:tx>
            <c:strRef>
              <c:f>'Trogodišnji izveštaj o prodaji'!$C$12</c:f>
              <c:strCache>
                <c:ptCount val="1"/>
                <c:pt idx="0">
                  <c:v>Proizvod / Usluga 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'Trogodišnji izveštaj o prodaji'!$D$12:$O$12</c:f>
              <c:numCache>
                <c:formatCode>#,##0</c:formatCode>
                <c:ptCount val="12"/>
                <c:pt idx="0">
                  <c:v>230</c:v>
                </c:pt>
                <c:pt idx="1">
                  <c:v>270</c:v>
                </c:pt>
                <c:pt idx="2">
                  <c:v>130</c:v>
                </c:pt>
                <c:pt idx="3">
                  <c:v>180</c:v>
                </c:pt>
                <c:pt idx="4">
                  <c:v>160</c:v>
                </c:pt>
                <c:pt idx="5">
                  <c:v>110</c:v>
                </c:pt>
                <c:pt idx="6">
                  <c:v>70</c:v>
                </c:pt>
                <c:pt idx="7">
                  <c:v>70</c:v>
                </c:pt>
                <c:pt idx="8">
                  <c:v>130</c:v>
                </c:pt>
                <c:pt idx="9">
                  <c:v>190</c:v>
                </c:pt>
                <c:pt idx="10">
                  <c:v>30</c:v>
                </c:pt>
                <c:pt idx="11">
                  <c:v>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BC5-A841-88C2-BACC6D1B3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7307519"/>
        <c:axId val="1366642575"/>
      </c:lineChart>
      <c:catAx>
        <c:axId val="136730751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366642575"/>
        <c:crosses val="autoZero"/>
        <c:auto val="1"/>
        <c:lblAlgn val="ctr"/>
        <c:lblOffset val="100"/>
        <c:noMultiLvlLbl val="0"/>
      </c:catAx>
      <c:valAx>
        <c:axId val="13666425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3673075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sr-Latn-RS"/>
              <a:t>BRUTO PROFIT 2023.</a:t>
            </a:r>
            <a:r>
              <a:rPr lang="sr-Latn-RS" baseline="0"/>
              <a:t> GODINA</a:t>
            </a:r>
            <a:r>
              <a:rPr lang="sr-Latn-RS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'Trogodišnji izveštaj o prodaji'!$C$45</c:f>
              <c:strCache>
                <c:ptCount val="1"/>
                <c:pt idx="0">
                  <c:v>Proizvod / Usluga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'Trogodišnji izveštaj o prodaji'!$D$45:$O$45</c:f>
              <c:numCache>
                <c:formatCode>"$"#,##0_);[Red]\("$"#,##0\)</c:formatCode>
                <c:ptCount val="12"/>
                <c:pt idx="0">
                  <c:v>900</c:v>
                </c:pt>
                <c:pt idx="1">
                  <c:v>750</c:v>
                </c:pt>
                <c:pt idx="2">
                  <c:v>1000</c:v>
                </c:pt>
                <c:pt idx="3">
                  <c:v>1125</c:v>
                </c:pt>
                <c:pt idx="4">
                  <c:v>1250</c:v>
                </c:pt>
                <c:pt idx="5">
                  <c:v>750</c:v>
                </c:pt>
                <c:pt idx="6">
                  <c:v>875</c:v>
                </c:pt>
                <c:pt idx="7">
                  <c:v>900</c:v>
                </c:pt>
                <c:pt idx="8">
                  <c:v>1800</c:v>
                </c:pt>
                <c:pt idx="9">
                  <c:v>1650</c:v>
                </c:pt>
                <c:pt idx="10">
                  <c:v>1350</c:v>
                </c:pt>
                <c:pt idx="11">
                  <c:v>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8C-E74C-9579-1C7443478D7D}"/>
            </c:ext>
          </c:extLst>
        </c:ser>
        <c:ser>
          <c:idx val="1"/>
          <c:order val="1"/>
          <c:tx>
            <c:strRef>
              <c:f>'Trogodišnji izveštaj o prodaji'!$C$46</c:f>
              <c:strCache>
                <c:ptCount val="1"/>
                <c:pt idx="0">
                  <c:v>Proizvod / Usluga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'Trogodišnji izveštaj o prodaji'!$D$46:$O$46</c:f>
              <c:numCache>
                <c:formatCode>"$"#,##0_);[Red]\("$"#,##0\)</c:formatCode>
                <c:ptCount val="12"/>
                <c:pt idx="0">
                  <c:v>4900</c:v>
                </c:pt>
                <c:pt idx="1">
                  <c:v>5250</c:v>
                </c:pt>
                <c:pt idx="2">
                  <c:v>6300</c:v>
                </c:pt>
                <c:pt idx="3">
                  <c:v>7350</c:v>
                </c:pt>
                <c:pt idx="4">
                  <c:v>7800</c:v>
                </c:pt>
                <c:pt idx="5">
                  <c:v>5850</c:v>
                </c:pt>
                <c:pt idx="6">
                  <c:v>3900</c:v>
                </c:pt>
                <c:pt idx="7">
                  <c:v>4200</c:v>
                </c:pt>
                <c:pt idx="8">
                  <c:v>5700</c:v>
                </c:pt>
                <c:pt idx="9">
                  <c:v>7800</c:v>
                </c:pt>
                <c:pt idx="10">
                  <c:v>5400</c:v>
                </c:pt>
                <c:pt idx="11">
                  <c:v>3600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8C-E74C-9579-1C7443478D7D}"/>
            </c:ext>
          </c:extLst>
        </c:ser>
        <c:ser>
          <c:idx val="2"/>
          <c:order val="2"/>
          <c:tx>
            <c:strRef>
              <c:f>'Trogodišnji izveštaj o prodaji'!$C$47</c:f>
              <c:strCache>
                <c:ptCount val="1"/>
                <c:pt idx="0">
                  <c:v>Proizvod / Usluga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'Trogodišnji izveštaj o prodaji'!$D$47:$O$47</c:f>
              <c:numCache>
                <c:formatCode>"$"#,##0_);[Red]\("$"#,##0\)</c:formatCode>
                <c:ptCount val="12"/>
                <c:pt idx="0">
                  <c:v>1200</c:v>
                </c:pt>
                <c:pt idx="1">
                  <c:v>800</c:v>
                </c:pt>
                <c:pt idx="2">
                  <c:v>450</c:v>
                </c:pt>
                <c:pt idx="3">
                  <c:v>1300</c:v>
                </c:pt>
                <c:pt idx="4">
                  <c:v>2400</c:v>
                </c:pt>
                <c:pt idx="5">
                  <c:v>1200</c:v>
                </c:pt>
                <c:pt idx="6">
                  <c:v>1275</c:v>
                </c:pt>
                <c:pt idx="7">
                  <c:v>1050</c:v>
                </c:pt>
                <c:pt idx="8">
                  <c:v>3750</c:v>
                </c:pt>
                <c:pt idx="9">
                  <c:v>3150</c:v>
                </c:pt>
                <c:pt idx="10">
                  <c:v>3600</c:v>
                </c:pt>
                <c:pt idx="11">
                  <c:v>2400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8C-E74C-9579-1C7443478D7D}"/>
            </c:ext>
          </c:extLst>
        </c:ser>
        <c:ser>
          <c:idx val="3"/>
          <c:order val="3"/>
          <c:tx>
            <c:strRef>
              <c:f>'Trogodišnji izveštaj o prodaji'!$C$48</c:f>
              <c:strCache>
                <c:ptCount val="1"/>
                <c:pt idx="0">
                  <c:v>Proizvod / Usluga 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'Trogodišnji izveštaj o prodaji'!$D$48:$O$48</c:f>
              <c:numCache>
                <c:formatCode>"$"#,##0_);[Red]\("$"#,##0\)</c:formatCode>
                <c:ptCount val="12"/>
                <c:pt idx="0">
                  <c:v>9000</c:v>
                </c:pt>
                <c:pt idx="1">
                  <c:v>10000</c:v>
                </c:pt>
                <c:pt idx="2">
                  <c:v>11400</c:v>
                </c:pt>
                <c:pt idx="3">
                  <c:v>6650</c:v>
                </c:pt>
                <c:pt idx="4">
                  <c:v>5700</c:v>
                </c:pt>
                <c:pt idx="5">
                  <c:v>10800</c:v>
                </c:pt>
                <c:pt idx="6">
                  <c:v>12600</c:v>
                </c:pt>
                <c:pt idx="7">
                  <c:v>15200</c:v>
                </c:pt>
                <c:pt idx="8">
                  <c:v>10350</c:v>
                </c:pt>
                <c:pt idx="9">
                  <c:v>6800</c:v>
                </c:pt>
                <c:pt idx="10">
                  <c:v>6175</c:v>
                </c:pt>
                <c:pt idx="11">
                  <c:v>7200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8C-E74C-9579-1C7443478D7D}"/>
            </c:ext>
          </c:extLst>
        </c:ser>
        <c:ser>
          <c:idx val="4"/>
          <c:order val="4"/>
          <c:tx>
            <c:strRef>
              <c:f>'Trogodišnji izveštaj o prodaji'!$C$49</c:f>
              <c:strCache>
                <c:ptCount val="1"/>
                <c:pt idx="0">
                  <c:v>Proizvod / Usluga 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'Trogodišnji izveštaj o prodaji'!$D$49:$O$49</c:f>
              <c:numCache>
                <c:formatCode>"$"#,##0_);[Red]\("$"#,##0\)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3900</c:v>
                </c:pt>
                <c:pt idx="3">
                  <c:v>5400</c:v>
                </c:pt>
                <c:pt idx="4">
                  <c:v>1600</c:v>
                </c:pt>
                <c:pt idx="5">
                  <c:v>1100</c:v>
                </c:pt>
                <c:pt idx="6">
                  <c:v>700</c:v>
                </c:pt>
                <c:pt idx="7">
                  <c:v>-700</c:v>
                </c:pt>
                <c:pt idx="8">
                  <c:v>-1300</c:v>
                </c:pt>
                <c:pt idx="9">
                  <c:v>-4750</c:v>
                </c:pt>
                <c:pt idx="10">
                  <c:v>-750</c:v>
                </c:pt>
                <c:pt idx="11">
                  <c:v>-1400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8C-E74C-9579-1C7443478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338549695"/>
        <c:axId val="1360144719"/>
      </c:barChart>
      <c:catAx>
        <c:axId val="133854969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360144719"/>
        <c:crosses val="autoZero"/>
        <c:auto val="1"/>
        <c:lblAlgn val="ctr"/>
        <c:lblOffset val="100"/>
        <c:noMultiLvlLbl val="0"/>
      </c:catAx>
      <c:valAx>
        <c:axId val="1360144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3385496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sr-Latn-RS"/>
              <a:t>KOLIČINSKA PRODAJA 2024. GODINA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'Trogodišnji izveštaj o prodaji'!$C$8</c:f>
              <c:strCache>
                <c:ptCount val="1"/>
                <c:pt idx="0">
                  <c:v>Proizvod / Usluga 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'Trogodišnji izveštaj o prodaji'!$S$8:$AD$8</c:f>
              <c:numCache>
                <c:formatCode>#,##0</c:formatCode>
                <c:ptCount val="12"/>
                <c:pt idx="0">
                  <c:v>40</c:v>
                </c:pt>
                <c:pt idx="1">
                  <c:v>60</c:v>
                </c:pt>
                <c:pt idx="2">
                  <c:v>90</c:v>
                </c:pt>
                <c:pt idx="3">
                  <c:v>55</c:v>
                </c:pt>
                <c:pt idx="4">
                  <c:v>45</c:v>
                </c:pt>
                <c:pt idx="5">
                  <c:v>30</c:v>
                </c:pt>
                <c:pt idx="6">
                  <c:v>20</c:v>
                </c:pt>
                <c:pt idx="7">
                  <c:v>60</c:v>
                </c:pt>
                <c:pt idx="8">
                  <c:v>65</c:v>
                </c:pt>
                <c:pt idx="9">
                  <c:v>70</c:v>
                </c:pt>
                <c:pt idx="10">
                  <c:v>35</c:v>
                </c:pt>
                <c:pt idx="11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D-3844-8C8C-1C5535C8AA0F}"/>
            </c:ext>
          </c:extLst>
        </c:ser>
        <c:ser>
          <c:idx val="1"/>
          <c:order val="1"/>
          <c:tx>
            <c:strRef>
              <c:f>'Trogodišnji izveštaj o prodaji'!$C$9</c:f>
              <c:strCache>
                <c:ptCount val="1"/>
                <c:pt idx="0">
                  <c:v>Proizvod / Usluga 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'Trogodišnji izveštaj o prodaji'!$S$9:$AD$9</c:f>
              <c:numCache>
                <c:formatCode>#,##0</c:formatCode>
                <c:ptCount val="12"/>
                <c:pt idx="0">
                  <c:v>70</c:v>
                </c:pt>
                <c:pt idx="1">
                  <c:v>110</c:v>
                </c:pt>
                <c:pt idx="2">
                  <c:v>55</c:v>
                </c:pt>
                <c:pt idx="3">
                  <c:v>125</c:v>
                </c:pt>
                <c:pt idx="4">
                  <c:v>90</c:v>
                </c:pt>
                <c:pt idx="5">
                  <c:v>115</c:v>
                </c:pt>
                <c:pt idx="6">
                  <c:v>50</c:v>
                </c:pt>
                <c:pt idx="7">
                  <c:v>55</c:v>
                </c:pt>
                <c:pt idx="8">
                  <c:v>140</c:v>
                </c:pt>
                <c:pt idx="9">
                  <c:v>120</c:v>
                </c:pt>
                <c:pt idx="10">
                  <c:v>90</c:v>
                </c:pt>
                <c:pt idx="11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1D-3844-8C8C-1C5535C8AA0F}"/>
            </c:ext>
          </c:extLst>
        </c:ser>
        <c:ser>
          <c:idx val="2"/>
          <c:order val="2"/>
          <c:tx>
            <c:strRef>
              <c:f>'Trogodišnji izveštaj o prodaji'!$C$10</c:f>
              <c:strCache>
                <c:ptCount val="1"/>
                <c:pt idx="0">
                  <c:v>Proizvod / Usluga 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'Trogodišnji izveštaj o prodaji'!$S$10:$AD$10</c:f>
              <c:numCache>
                <c:formatCode>#,##0</c:formatCode>
                <c:ptCount val="12"/>
                <c:pt idx="0">
                  <c:v>100</c:v>
                </c:pt>
                <c:pt idx="1">
                  <c:v>85</c:v>
                </c:pt>
                <c:pt idx="2">
                  <c:v>65</c:v>
                </c:pt>
                <c:pt idx="3">
                  <c:v>190</c:v>
                </c:pt>
                <c:pt idx="4">
                  <c:v>205</c:v>
                </c:pt>
                <c:pt idx="5">
                  <c:v>160</c:v>
                </c:pt>
                <c:pt idx="6">
                  <c:v>130</c:v>
                </c:pt>
                <c:pt idx="7">
                  <c:v>120</c:v>
                </c:pt>
                <c:pt idx="8">
                  <c:v>145</c:v>
                </c:pt>
                <c:pt idx="9">
                  <c:v>90</c:v>
                </c:pt>
                <c:pt idx="10">
                  <c:v>80</c:v>
                </c:pt>
                <c:pt idx="11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1D-3844-8C8C-1C5535C8AA0F}"/>
            </c:ext>
          </c:extLst>
        </c:ser>
        <c:ser>
          <c:idx val="3"/>
          <c:order val="3"/>
          <c:tx>
            <c:strRef>
              <c:f>'Trogodišnji izveštaj o prodaji'!$C$11</c:f>
              <c:strCache>
                <c:ptCount val="1"/>
                <c:pt idx="0">
                  <c:v>Proizvod / Usluga 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'Trogodišnji izveštaj o prodaji'!$S$11:$AD$11</c:f>
              <c:numCache>
                <c:formatCode>#,##0</c:formatCode>
                <c:ptCount val="12"/>
                <c:pt idx="0">
                  <c:v>70</c:v>
                </c:pt>
                <c:pt idx="1">
                  <c:v>90</c:v>
                </c:pt>
                <c:pt idx="2">
                  <c:v>120</c:v>
                </c:pt>
                <c:pt idx="3">
                  <c:v>160</c:v>
                </c:pt>
                <c:pt idx="4">
                  <c:v>115</c:v>
                </c:pt>
                <c:pt idx="5">
                  <c:v>200</c:v>
                </c:pt>
                <c:pt idx="6">
                  <c:v>230</c:v>
                </c:pt>
                <c:pt idx="7">
                  <c:v>150</c:v>
                </c:pt>
                <c:pt idx="8">
                  <c:v>95</c:v>
                </c:pt>
                <c:pt idx="9">
                  <c:v>170</c:v>
                </c:pt>
                <c:pt idx="10">
                  <c:v>80</c:v>
                </c:pt>
                <c:pt idx="11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01D-3844-8C8C-1C5535C8AA0F}"/>
            </c:ext>
          </c:extLst>
        </c:ser>
        <c:ser>
          <c:idx val="4"/>
          <c:order val="4"/>
          <c:tx>
            <c:strRef>
              <c:f>'Trogodišnji izveštaj o prodaji'!$C$12</c:f>
              <c:strCache>
                <c:ptCount val="1"/>
                <c:pt idx="0">
                  <c:v>Proizvod / Usluga 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'Trogodišnji izveštaj o prodaji'!$S$12:$AD$12</c:f>
              <c:numCache>
                <c:formatCode>#,##0</c:formatCode>
                <c:ptCount val="12"/>
                <c:pt idx="0">
                  <c:v>140</c:v>
                </c:pt>
                <c:pt idx="1">
                  <c:v>160</c:v>
                </c:pt>
                <c:pt idx="2">
                  <c:v>110</c:v>
                </c:pt>
                <c:pt idx="3">
                  <c:v>230</c:v>
                </c:pt>
                <c:pt idx="4">
                  <c:v>220</c:v>
                </c:pt>
                <c:pt idx="5">
                  <c:v>280</c:v>
                </c:pt>
                <c:pt idx="6">
                  <c:v>195</c:v>
                </c:pt>
                <c:pt idx="7">
                  <c:v>120</c:v>
                </c:pt>
                <c:pt idx="8">
                  <c:v>205</c:v>
                </c:pt>
                <c:pt idx="9">
                  <c:v>270</c:v>
                </c:pt>
                <c:pt idx="10">
                  <c:v>135</c:v>
                </c:pt>
                <c:pt idx="11">
                  <c:v>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01D-3844-8C8C-1C5535C8A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7307519"/>
        <c:axId val="1366642575"/>
      </c:lineChart>
      <c:catAx>
        <c:axId val="136730751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366642575"/>
        <c:crosses val="autoZero"/>
        <c:auto val="1"/>
        <c:lblAlgn val="ctr"/>
        <c:lblOffset val="100"/>
        <c:noMultiLvlLbl val="0"/>
      </c:catAx>
      <c:valAx>
        <c:axId val="13666425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3673075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.xml"/><Relationship Id="rId3" Type="http://schemas.openxmlformats.org/officeDocument/2006/relationships/chart" Target="../charts/chart9.xml"/><Relationship Id="rId7" Type="http://schemas.openxmlformats.org/officeDocument/2006/relationships/chart" Target="../charts/chart13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Relationship Id="rId9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52</xdr:row>
      <xdr:rowOff>69850</xdr:rowOff>
    </xdr:from>
    <xdr:to>
      <xdr:col>0</xdr:col>
      <xdr:colOff>152400</xdr:colOff>
      <xdr:row>52</xdr:row>
      <xdr:rowOff>3429000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CBB4B51-332E-48A2-A185-C1C5AF118B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53</xdr:row>
      <xdr:rowOff>196850</xdr:rowOff>
    </xdr:from>
    <xdr:to>
      <xdr:col>0</xdr:col>
      <xdr:colOff>152400</xdr:colOff>
      <xdr:row>54</xdr:row>
      <xdr:rowOff>3349498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43A221C-66E3-49E3-9E67-12784E6C1B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76200</xdr:colOff>
      <xdr:row>52</xdr:row>
      <xdr:rowOff>69850</xdr:rowOff>
    </xdr:from>
    <xdr:to>
      <xdr:col>15</xdr:col>
      <xdr:colOff>165100</xdr:colOff>
      <xdr:row>52</xdr:row>
      <xdr:rowOff>3429000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6237F34-635F-4F5B-9D84-5B78AAB7CC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76200</xdr:colOff>
      <xdr:row>53</xdr:row>
      <xdr:rowOff>196850</xdr:rowOff>
    </xdr:from>
    <xdr:to>
      <xdr:col>15</xdr:col>
      <xdr:colOff>167640</xdr:colOff>
      <xdr:row>54</xdr:row>
      <xdr:rowOff>3349498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B4C4505-1C74-4736-98D3-752B992E3F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58</xdr:row>
      <xdr:rowOff>19050</xdr:rowOff>
    </xdr:from>
    <xdr:to>
      <xdr:col>0</xdr:col>
      <xdr:colOff>152400</xdr:colOff>
      <xdr:row>58</xdr:row>
      <xdr:rowOff>2762250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1D0593D-50DF-40A3-96F1-5B20AB8F54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76200</xdr:colOff>
      <xdr:row>58</xdr:row>
      <xdr:rowOff>19050</xdr:rowOff>
    </xdr:from>
    <xdr:to>
      <xdr:col>15</xdr:col>
      <xdr:colOff>0</xdr:colOff>
      <xdr:row>58</xdr:row>
      <xdr:rowOff>2762250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2468FBF-DAAB-4B5E-B011-3064F58AC6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52</xdr:row>
      <xdr:rowOff>69850</xdr:rowOff>
    </xdr:from>
    <xdr:to>
      <xdr:col>16</xdr:col>
      <xdr:colOff>152400</xdr:colOff>
      <xdr:row>52</xdr:row>
      <xdr:rowOff>3429000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1C3C846-98AB-864E-86D9-0ECB0F2C13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76200</xdr:colOff>
      <xdr:row>53</xdr:row>
      <xdr:rowOff>196850</xdr:rowOff>
    </xdr:from>
    <xdr:to>
      <xdr:col>16</xdr:col>
      <xdr:colOff>152400</xdr:colOff>
      <xdr:row>54</xdr:row>
      <xdr:rowOff>3349498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21FAFC0-C8F7-3A4F-89BF-372EE1EAC2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76200</xdr:colOff>
      <xdr:row>52</xdr:row>
      <xdr:rowOff>69850</xdr:rowOff>
    </xdr:from>
    <xdr:to>
      <xdr:col>32</xdr:col>
      <xdr:colOff>165100</xdr:colOff>
      <xdr:row>52</xdr:row>
      <xdr:rowOff>3429000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68B397E-09D8-5D4B-B4B8-35D03063CE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76200</xdr:colOff>
      <xdr:row>53</xdr:row>
      <xdr:rowOff>196850</xdr:rowOff>
    </xdr:from>
    <xdr:to>
      <xdr:col>32</xdr:col>
      <xdr:colOff>167640</xdr:colOff>
      <xdr:row>54</xdr:row>
      <xdr:rowOff>3349498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14D4229-FFC0-8849-B6A2-ABDC01CE02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33</xdr:col>
      <xdr:colOff>76200</xdr:colOff>
      <xdr:row>52</xdr:row>
      <xdr:rowOff>69850</xdr:rowOff>
    </xdr:from>
    <xdr:to>
      <xdr:col>48</xdr:col>
      <xdr:colOff>165100</xdr:colOff>
      <xdr:row>52</xdr:row>
      <xdr:rowOff>3429000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F669457-1CEE-D04E-A6E1-ED0EC8002A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33</xdr:col>
      <xdr:colOff>76200</xdr:colOff>
      <xdr:row>53</xdr:row>
      <xdr:rowOff>196850</xdr:rowOff>
    </xdr:from>
    <xdr:to>
      <xdr:col>48</xdr:col>
      <xdr:colOff>167640</xdr:colOff>
      <xdr:row>54</xdr:row>
      <xdr:rowOff>3349498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77BEC95-3CBC-584E-B1C2-053C6E4F14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76200</xdr:colOff>
      <xdr:row>58</xdr:row>
      <xdr:rowOff>19050</xdr:rowOff>
    </xdr:from>
    <xdr:to>
      <xdr:col>16</xdr:col>
      <xdr:colOff>152400</xdr:colOff>
      <xdr:row>58</xdr:row>
      <xdr:rowOff>2762250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46257BE7-1A41-9640-A516-AEBA0DF04E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17</xdr:col>
      <xdr:colOff>76200</xdr:colOff>
      <xdr:row>58</xdr:row>
      <xdr:rowOff>19050</xdr:rowOff>
    </xdr:from>
    <xdr:to>
      <xdr:col>31</xdr:col>
      <xdr:colOff>406400</xdr:colOff>
      <xdr:row>58</xdr:row>
      <xdr:rowOff>2762250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1F36D76E-FC2A-2A46-8F69-A53CE11D8C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33</xdr:col>
      <xdr:colOff>76200</xdr:colOff>
      <xdr:row>58</xdr:row>
      <xdr:rowOff>19050</xdr:rowOff>
    </xdr:from>
    <xdr:to>
      <xdr:col>47</xdr:col>
      <xdr:colOff>406400</xdr:colOff>
      <xdr:row>58</xdr:row>
      <xdr:rowOff>2762250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4AA6DF27-95DA-1148-87D4-7BF1C53B3A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KONOMIJA%20%20USPEHA\Documents\Kroja&#269;eva%20&#353;kola\Analiza%20izve&#353;taja\Trogodi&#353;nji%20plan%20prodaje.xlsx" TargetMode="External"/><Relationship Id="rId1" Type="http://schemas.openxmlformats.org/officeDocument/2006/relationships/externalLinkPath" Target="Trogodi&#353;nji%20plan%20prodaj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odišnji plan prodaje"/>
    </sheetNames>
    <sheetDataSet>
      <sheetData sheetId="0">
        <row r="8">
          <cell r="C8">
            <v>30</v>
          </cell>
          <cell r="D8">
            <v>55</v>
          </cell>
          <cell r="E8">
            <v>80</v>
          </cell>
          <cell r="F8">
            <v>75</v>
          </cell>
          <cell r="G8">
            <v>65</v>
          </cell>
          <cell r="H8">
            <v>40</v>
          </cell>
          <cell r="I8">
            <v>40</v>
          </cell>
          <cell r="J8">
            <v>50</v>
          </cell>
          <cell r="K8">
            <v>50</v>
          </cell>
          <cell r="L8">
            <v>60</v>
          </cell>
          <cell r="M8">
            <v>40</v>
          </cell>
          <cell r="N8">
            <v>40</v>
          </cell>
        </row>
        <row r="9">
          <cell r="C9">
            <v>60</v>
          </cell>
          <cell r="D9">
            <v>70</v>
          </cell>
          <cell r="E9">
            <v>70</v>
          </cell>
          <cell r="F9">
            <v>80</v>
          </cell>
          <cell r="G9">
            <v>80</v>
          </cell>
          <cell r="H9">
            <v>100</v>
          </cell>
          <cell r="I9">
            <v>60</v>
          </cell>
          <cell r="J9">
            <v>60</v>
          </cell>
          <cell r="K9">
            <v>100</v>
          </cell>
          <cell r="L9">
            <v>100</v>
          </cell>
          <cell r="M9">
            <v>90</v>
          </cell>
          <cell r="N9">
            <v>90</v>
          </cell>
        </row>
        <row r="10">
          <cell r="C10">
            <v>70</v>
          </cell>
          <cell r="D10">
            <v>80</v>
          </cell>
          <cell r="E10">
            <v>70</v>
          </cell>
          <cell r="F10">
            <v>100</v>
          </cell>
          <cell r="G10">
            <v>100</v>
          </cell>
          <cell r="H10">
            <v>120</v>
          </cell>
          <cell r="I10">
            <v>120</v>
          </cell>
          <cell r="J10">
            <v>120</v>
          </cell>
          <cell r="K10">
            <v>120</v>
          </cell>
          <cell r="L10">
            <v>90</v>
          </cell>
          <cell r="M10">
            <v>90</v>
          </cell>
          <cell r="N10">
            <v>60</v>
          </cell>
        </row>
        <row r="11">
          <cell r="C11">
            <v>50</v>
          </cell>
          <cell r="D11">
            <v>80</v>
          </cell>
          <cell r="E11">
            <v>100</v>
          </cell>
          <cell r="F11">
            <v>100</v>
          </cell>
          <cell r="G11">
            <v>100</v>
          </cell>
          <cell r="H11">
            <v>140</v>
          </cell>
          <cell r="I11">
            <v>140</v>
          </cell>
          <cell r="J11">
            <v>140</v>
          </cell>
          <cell r="K11">
            <v>100</v>
          </cell>
          <cell r="L11">
            <v>100</v>
          </cell>
          <cell r="M11">
            <v>100</v>
          </cell>
          <cell r="N11">
            <v>70</v>
          </cell>
        </row>
        <row r="12">
          <cell r="C12">
            <v>120</v>
          </cell>
          <cell r="D12">
            <v>180</v>
          </cell>
          <cell r="E12">
            <v>180</v>
          </cell>
          <cell r="F12">
            <v>200</v>
          </cell>
          <cell r="G12">
            <v>200</v>
          </cell>
          <cell r="H12">
            <v>250</v>
          </cell>
          <cell r="I12">
            <v>250</v>
          </cell>
          <cell r="J12">
            <v>250</v>
          </cell>
          <cell r="K12">
            <v>250</v>
          </cell>
          <cell r="L12">
            <v>250</v>
          </cell>
          <cell r="M12">
            <v>200</v>
          </cell>
          <cell r="N12">
            <v>200</v>
          </cell>
        </row>
        <row r="45">
          <cell r="C45">
            <v>900</v>
          </cell>
          <cell r="D45">
            <v>1650</v>
          </cell>
          <cell r="E45">
            <v>2400</v>
          </cell>
          <cell r="F45">
            <v>2250</v>
          </cell>
          <cell r="G45">
            <v>1950</v>
          </cell>
          <cell r="H45">
            <v>1200</v>
          </cell>
          <cell r="I45">
            <v>1200</v>
          </cell>
          <cell r="J45">
            <v>1500</v>
          </cell>
          <cell r="K45">
            <v>1500</v>
          </cell>
          <cell r="L45">
            <v>1800</v>
          </cell>
          <cell r="M45">
            <v>1200</v>
          </cell>
          <cell r="N45">
            <v>1200</v>
          </cell>
        </row>
        <row r="46">
          <cell r="C46">
            <v>4800</v>
          </cell>
          <cell r="D46">
            <v>5600</v>
          </cell>
          <cell r="E46">
            <v>5600</v>
          </cell>
          <cell r="F46">
            <v>6400</v>
          </cell>
          <cell r="G46">
            <v>6400</v>
          </cell>
          <cell r="H46">
            <v>8000</v>
          </cell>
          <cell r="I46">
            <v>4800</v>
          </cell>
          <cell r="J46">
            <v>4800</v>
          </cell>
          <cell r="K46">
            <v>8000</v>
          </cell>
          <cell r="L46">
            <v>8000</v>
          </cell>
          <cell r="M46">
            <v>7200</v>
          </cell>
          <cell r="N46">
            <v>7200</v>
          </cell>
        </row>
        <row r="47">
          <cell r="C47">
            <v>1750</v>
          </cell>
          <cell r="D47">
            <v>2000</v>
          </cell>
          <cell r="E47">
            <v>1750</v>
          </cell>
          <cell r="F47">
            <v>2500</v>
          </cell>
          <cell r="G47">
            <v>2500</v>
          </cell>
          <cell r="H47">
            <v>3000</v>
          </cell>
          <cell r="I47">
            <v>3000</v>
          </cell>
          <cell r="J47">
            <v>3000</v>
          </cell>
          <cell r="K47">
            <v>3000</v>
          </cell>
          <cell r="L47">
            <v>2250</v>
          </cell>
          <cell r="M47">
            <v>2250</v>
          </cell>
          <cell r="N47">
            <v>1500</v>
          </cell>
        </row>
        <row r="48">
          <cell r="C48">
            <v>4500</v>
          </cell>
          <cell r="D48">
            <v>7200</v>
          </cell>
          <cell r="E48">
            <v>9000</v>
          </cell>
          <cell r="F48">
            <v>9000</v>
          </cell>
          <cell r="G48">
            <v>9000</v>
          </cell>
          <cell r="H48">
            <v>12600</v>
          </cell>
          <cell r="I48">
            <v>12600</v>
          </cell>
          <cell r="J48">
            <v>12600</v>
          </cell>
          <cell r="K48">
            <v>9000</v>
          </cell>
          <cell r="L48">
            <v>9000</v>
          </cell>
          <cell r="M48">
            <v>9000</v>
          </cell>
          <cell r="N48">
            <v>6300</v>
          </cell>
        </row>
        <row r="49">
          <cell r="C49">
            <v>2400</v>
          </cell>
          <cell r="D49">
            <v>3600</v>
          </cell>
          <cell r="E49">
            <v>3600</v>
          </cell>
          <cell r="F49">
            <v>4000</v>
          </cell>
          <cell r="G49">
            <v>4000</v>
          </cell>
          <cell r="H49">
            <v>5000</v>
          </cell>
          <cell r="I49">
            <v>5000</v>
          </cell>
          <cell r="J49">
            <v>5000</v>
          </cell>
          <cell r="K49">
            <v>5000</v>
          </cell>
          <cell r="L49">
            <v>5000</v>
          </cell>
          <cell r="M49">
            <v>4000</v>
          </cell>
          <cell r="N49">
            <v>4000</v>
          </cell>
        </row>
        <row r="56">
          <cell r="B56" t="str">
            <v>UKUPAN PRIHOD 2023.</v>
          </cell>
          <cell r="C56" t="e">
            <v>#REF!</v>
          </cell>
          <cell r="D56" t="e">
            <v>#REF!</v>
          </cell>
          <cell r="E56" t="e">
            <v>#REF!</v>
          </cell>
          <cell r="F56" t="e">
            <v>#REF!</v>
          </cell>
          <cell r="G56" t="e">
            <v>#REF!</v>
          </cell>
          <cell r="H56" t="e">
            <v>#REF!</v>
          </cell>
          <cell r="I56" t="e">
            <v>#REF!</v>
          </cell>
          <cell r="J56" t="e">
            <v>#REF!</v>
          </cell>
          <cell r="K56" t="e">
            <v>#REF!</v>
          </cell>
          <cell r="L56" t="e">
            <v>#REF!</v>
          </cell>
          <cell r="M56" t="e">
            <v>#REF!</v>
          </cell>
          <cell r="N56" t="e">
            <v>#REF!</v>
          </cell>
        </row>
        <row r="57">
          <cell r="B57" t="str">
            <v>UKUPAN PRIHOD 2024.</v>
          </cell>
          <cell r="C57">
            <v>53100</v>
          </cell>
          <cell r="D57">
            <v>74600</v>
          </cell>
          <cell r="E57">
            <v>80300</v>
          </cell>
          <cell r="F57">
            <v>89100</v>
          </cell>
          <cell r="G57">
            <v>87700</v>
          </cell>
          <cell r="H57">
            <v>105900</v>
          </cell>
          <cell r="I57">
            <v>99100</v>
          </cell>
          <cell r="J57">
            <v>100500</v>
          </cell>
          <cell r="K57">
            <v>99700</v>
          </cell>
          <cell r="L57">
            <v>96300</v>
          </cell>
          <cell r="M57">
            <v>84300</v>
          </cell>
          <cell r="N57">
            <v>73800</v>
          </cell>
        </row>
        <row r="58">
          <cell r="B58" t="str">
            <v>UKUPAN PRIHOD 2025.</v>
          </cell>
          <cell r="C58" t="e">
            <v>#REF!</v>
          </cell>
          <cell r="D58" t="e">
            <v>#REF!</v>
          </cell>
          <cell r="E58" t="e">
            <v>#REF!</v>
          </cell>
          <cell r="F58" t="e">
            <v>#REF!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  <cell r="K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366AF-97BC-4A6D-93DD-8231A78753C8}">
  <sheetPr>
    <tabColor theme="3" tint="0.79998168889431442"/>
  </sheetPr>
  <dimension ref="A1:HL59"/>
  <sheetViews>
    <sheetView showGridLines="0" tabSelected="1" workbookViewId="0">
      <pane ySplit="6" topLeftCell="A7" activePane="bottomLeft" state="frozen"/>
      <selection pane="bottomLeft" activeCell="R9" sqref="R9"/>
    </sheetView>
  </sheetViews>
  <sheetFormatPr defaultColWidth="10.625" defaultRowHeight="15.75" x14ac:dyDescent="0.25"/>
  <cols>
    <col min="1" max="1" width="3.375" customWidth="1"/>
    <col min="2" max="2" width="25.125" customWidth="1"/>
    <col min="16" max="16" width="3.375" customWidth="1"/>
  </cols>
  <sheetData>
    <row r="1" spans="1:220" s="2" customFormat="1" ht="45" customHeight="1" x14ac:dyDescent="0.25">
      <c r="A1" s="1"/>
      <c r="B1" s="3" t="s">
        <v>37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</row>
    <row r="2" spans="1:220" ht="9.9499999999999993" customHeight="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220" ht="15.95" customHeight="1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1:220" s="2" customFormat="1" ht="24.95" customHeight="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</row>
    <row r="5" spans="1:220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1:220" ht="24" x14ac:dyDescent="0.35">
      <c r="A6" s="12"/>
      <c r="B6" s="14" t="s">
        <v>13</v>
      </c>
      <c r="C6" s="28">
        <v>44927</v>
      </c>
      <c r="D6" s="28">
        <f>EDATE(C6,1)</f>
        <v>44958</v>
      </c>
      <c r="E6" s="28">
        <f t="shared" ref="E6:N6" si="0">EDATE(D6,1)</f>
        <v>44986</v>
      </c>
      <c r="F6" s="28">
        <f t="shared" si="0"/>
        <v>45017</v>
      </c>
      <c r="G6" s="28">
        <f t="shared" si="0"/>
        <v>45047</v>
      </c>
      <c r="H6" s="28">
        <f t="shared" si="0"/>
        <v>45078</v>
      </c>
      <c r="I6" s="28">
        <f t="shared" si="0"/>
        <v>45108</v>
      </c>
      <c r="J6" s="28">
        <f t="shared" si="0"/>
        <v>45139</v>
      </c>
      <c r="K6" s="28">
        <f t="shared" si="0"/>
        <v>45170</v>
      </c>
      <c r="L6" s="28">
        <f t="shared" si="0"/>
        <v>45200</v>
      </c>
      <c r="M6" s="28">
        <f t="shared" si="0"/>
        <v>45231</v>
      </c>
      <c r="N6" s="28">
        <f t="shared" si="0"/>
        <v>45261</v>
      </c>
      <c r="O6" s="12"/>
      <c r="P6" s="12"/>
    </row>
    <row r="7" spans="1:220" s="16" customFormat="1" ht="20.100000000000001" customHeight="1" x14ac:dyDescent="0.25">
      <c r="A7" s="21"/>
      <c r="B7" s="27" t="s">
        <v>2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24" t="s">
        <v>14</v>
      </c>
      <c r="P7" s="21"/>
    </row>
    <row r="8" spans="1:220" s="16" customFormat="1" ht="20.100000000000001" customHeight="1" x14ac:dyDescent="0.25">
      <c r="A8" s="21"/>
      <c r="B8" s="31" t="s">
        <v>3</v>
      </c>
      <c r="C8" s="30">
        <v>30</v>
      </c>
      <c r="D8" s="30">
        <v>55</v>
      </c>
      <c r="E8" s="30">
        <v>80</v>
      </c>
      <c r="F8" s="30">
        <v>75</v>
      </c>
      <c r="G8" s="30">
        <v>65</v>
      </c>
      <c r="H8" s="30">
        <v>40</v>
      </c>
      <c r="I8" s="30">
        <v>40</v>
      </c>
      <c r="J8" s="30">
        <v>50</v>
      </c>
      <c r="K8" s="30">
        <v>50</v>
      </c>
      <c r="L8" s="30">
        <v>60</v>
      </c>
      <c r="M8" s="30">
        <v>40</v>
      </c>
      <c r="N8" s="30">
        <v>40</v>
      </c>
      <c r="O8" s="41">
        <f>SUM(C8:N8)</f>
        <v>625</v>
      </c>
      <c r="P8" s="21"/>
    </row>
    <row r="9" spans="1:220" s="16" customFormat="1" ht="20.100000000000001" customHeight="1" x14ac:dyDescent="0.25">
      <c r="A9" s="21"/>
      <c r="B9" s="31" t="s">
        <v>4</v>
      </c>
      <c r="C9" s="30">
        <v>60</v>
      </c>
      <c r="D9" s="30">
        <v>70</v>
      </c>
      <c r="E9" s="30">
        <v>70</v>
      </c>
      <c r="F9" s="30">
        <v>80</v>
      </c>
      <c r="G9" s="30">
        <v>80</v>
      </c>
      <c r="H9" s="30">
        <v>100</v>
      </c>
      <c r="I9" s="30">
        <v>60</v>
      </c>
      <c r="J9" s="30">
        <v>60</v>
      </c>
      <c r="K9" s="30">
        <v>100</v>
      </c>
      <c r="L9" s="30">
        <v>100</v>
      </c>
      <c r="M9" s="30">
        <v>90</v>
      </c>
      <c r="N9" s="30">
        <v>90</v>
      </c>
      <c r="O9" s="41">
        <f t="shared" ref="O9:O12" si="1">SUM(C9:N9)</f>
        <v>960</v>
      </c>
      <c r="P9" s="21"/>
    </row>
    <row r="10" spans="1:220" s="16" customFormat="1" ht="20.100000000000001" customHeight="1" x14ac:dyDescent="0.25">
      <c r="A10" s="21"/>
      <c r="B10" s="31" t="s">
        <v>5</v>
      </c>
      <c r="C10" s="30">
        <v>70</v>
      </c>
      <c r="D10" s="30">
        <v>80</v>
      </c>
      <c r="E10" s="30">
        <v>70</v>
      </c>
      <c r="F10" s="30">
        <v>100</v>
      </c>
      <c r="G10" s="30">
        <v>100</v>
      </c>
      <c r="H10" s="30">
        <v>120</v>
      </c>
      <c r="I10" s="30">
        <v>120</v>
      </c>
      <c r="J10" s="30">
        <v>120</v>
      </c>
      <c r="K10" s="30">
        <v>120</v>
      </c>
      <c r="L10" s="30">
        <v>90</v>
      </c>
      <c r="M10" s="30">
        <v>90</v>
      </c>
      <c r="N10" s="30">
        <v>60</v>
      </c>
      <c r="O10" s="41">
        <f t="shared" si="1"/>
        <v>1140</v>
      </c>
      <c r="P10" s="21"/>
    </row>
    <row r="11" spans="1:220" s="16" customFormat="1" ht="20.100000000000001" customHeight="1" x14ac:dyDescent="0.25">
      <c r="A11" s="21"/>
      <c r="B11" s="31" t="s">
        <v>6</v>
      </c>
      <c r="C11" s="30">
        <v>50</v>
      </c>
      <c r="D11" s="30">
        <v>80</v>
      </c>
      <c r="E11" s="30">
        <v>100</v>
      </c>
      <c r="F11" s="30">
        <v>100</v>
      </c>
      <c r="G11" s="30">
        <v>100</v>
      </c>
      <c r="H11" s="30">
        <v>140</v>
      </c>
      <c r="I11" s="30">
        <v>140</v>
      </c>
      <c r="J11" s="30">
        <v>140</v>
      </c>
      <c r="K11" s="30">
        <v>100</v>
      </c>
      <c r="L11" s="30">
        <v>100</v>
      </c>
      <c r="M11" s="30">
        <v>100</v>
      </c>
      <c r="N11" s="30">
        <v>70</v>
      </c>
      <c r="O11" s="41">
        <f t="shared" si="1"/>
        <v>1220</v>
      </c>
      <c r="P11" s="21"/>
    </row>
    <row r="12" spans="1:220" s="16" customFormat="1" ht="20.100000000000001" customHeight="1" thickBot="1" x14ac:dyDescent="0.3">
      <c r="A12" s="21"/>
      <c r="B12" s="31" t="s">
        <v>7</v>
      </c>
      <c r="C12" s="30">
        <v>120</v>
      </c>
      <c r="D12" s="30">
        <v>180</v>
      </c>
      <c r="E12" s="30">
        <v>180</v>
      </c>
      <c r="F12" s="30">
        <v>200</v>
      </c>
      <c r="G12" s="30">
        <v>200</v>
      </c>
      <c r="H12" s="30">
        <v>250</v>
      </c>
      <c r="I12" s="30">
        <v>250</v>
      </c>
      <c r="J12" s="30">
        <v>250</v>
      </c>
      <c r="K12" s="30">
        <v>250</v>
      </c>
      <c r="L12" s="30">
        <v>250</v>
      </c>
      <c r="M12" s="30">
        <v>200</v>
      </c>
      <c r="N12" s="30">
        <v>200</v>
      </c>
      <c r="O12" s="41">
        <f t="shared" si="1"/>
        <v>2530</v>
      </c>
      <c r="P12" s="21"/>
    </row>
    <row r="13" spans="1:220" s="16" customFormat="1" ht="20.100000000000001" customHeight="1" x14ac:dyDescent="0.25">
      <c r="A13" s="21"/>
      <c r="B13" s="45" t="s">
        <v>16</v>
      </c>
      <c r="C13" s="56">
        <f t="shared" ref="C13:N13" si="2">SUM(C8:C12)</f>
        <v>330</v>
      </c>
      <c r="D13" s="56">
        <f t="shared" si="2"/>
        <v>465</v>
      </c>
      <c r="E13" s="56">
        <f t="shared" si="2"/>
        <v>500</v>
      </c>
      <c r="F13" s="56">
        <f t="shared" si="2"/>
        <v>555</v>
      </c>
      <c r="G13" s="56">
        <f t="shared" si="2"/>
        <v>545</v>
      </c>
      <c r="H13" s="56">
        <f t="shared" si="2"/>
        <v>650</v>
      </c>
      <c r="I13" s="56">
        <f t="shared" si="2"/>
        <v>610</v>
      </c>
      <c r="J13" s="56">
        <f t="shared" si="2"/>
        <v>620</v>
      </c>
      <c r="K13" s="56">
        <f t="shared" si="2"/>
        <v>620</v>
      </c>
      <c r="L13" s="56">
        <f t="shared" si="2"/>
        <v>600</v>
      </c>
      <c r="M13" s="56">
        <f t="shared" si="2"/>
        <v>520</v>
      </c>
      <c r="N13" s="57">
        <f t="shared" si="2"/>
        <v>460</v>
      </c>
      <c r="O13" s="58">
        <f>SUM(O7:O12)</f>
        <v>6475</v>
      </c>
      <c r="P13" s="21"/>
    </row>
    <row r="14" spans="1:220" s="16" customFormat="1" ht="9.6" customHeight="1" x14ac:dyDescent="0.2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2"/>
      <c r="P14" s="21"/>
    </row>
    <row r="15" spans="1:220" s="16" customFormat="1" ht="20.100000000000001" customHeight="1" x14ac:dyDescent="0.25">
      <c r="A15" s="21"/>
      <c r="B15" s="23" t="s">
        <v>8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4" t="s">
        <v>19</v>
      </c>
      <c r="P15" s="21"/>
    </row>
    <row r="16" spans="1:220" s="16" customFormat="1" ht="20.100000000000001" customHeight="1" x14ac:dyDescent="0.25">
      <c r="A16" s="21"/>
      <c r="B16" s="31" t="str">
        <f>B8</f>
        <v>Proizvod / Usluga 1</v>
      </c>
      <c r="C16" s="32">
        <v>110</v>
      </c>
      <c r="D16" s="32">
        <v>110</v>
      </c>
      <c r="E16" s="32">
        <v>110</v>
      </c>
      <c r="F16" s="32">
        <v>110</v>
      </c>
      <c r="G16" s="32">
        <v>110</v>
      </c>
      <c r="H16" s="32">
        <v>110</v>
      </c>
      <c r="I16" s="32">
        <v>110</v>
      </c>
      <c r="J16" s="32">
        <v>110</v>
      </c>
      <c r="K16" s="32">
        <v>110</v>
      </c>
      <c r="L16" s="32">
        <v>110</v>
      </c>
      <c r="M16" s="32">
        <v>110</v>
      </c>
      <c r="N16" s="32">
        <v>110</v>
      </c>
      <c r="O16" s="40">
        <f>AVERAGE(C16:N16)</f>
        <v>110</v>
      </c>
      <c r="P16" s="21"/>
    </row>
    <row r="17" spans="1:16" s="16" customFormat="1" ht="20.100000000000001" customHeight="1" x14ac:dyDescent="0.25">
      <c r="A17" s="21"/>
      <c r="B17" s="31" t="str">
        <f>B9</f>
        <v>Proizvod / Usluga 2</v>
      </c>
      <c r="C17" s="32">
        <v>90</v>
      </c>
      <c r="D17" s="32">
        <v>90</v>
      </c>
      <c r="E17" s="32">
        <v>90</v>
      </c>
      <c r="F17" s="32">
        <v>90</v>
      </c>
      <c r="G17" s="32">
        <v>90</v>
      </c>
      <c r="H17" s="32">
        <v>90</v>
      </c>
      <c r="I17" s="32">
        <v>90</v>
      </c>
      <c r="J17" s="32">
        <v>90</v>
      </c>
      <c r="K17" s="32">
        <v>90</v>
      </c>
      <c r="L17" s="32">
        <v>90</v>
      </c>
      <c r="M17" s="32">
        <v>90</v>
      </c>
      <c r="N17" s="32">
        <v>90</v>
      </c>
      <c r="O17" s="40">
        <f t="shared" ref="O17:O20" si="3">AVERAGE(C17:N17)</f>
        <v>90</v>
      </c>
      <c r="P17" s="21"/>
    </row>
    <row r="18" spans="1:16" s="16" customFormat="1" ht="20.100000000000001" customHeight="1" x14ac:dyDescent="0.25">
      <c r="A18" s="21"/>
      <c r="B18" s="31" t="str">
        <f>B10</f>
        <v>Proizvod / Usluga 3</v>
      </c>
      <c r="C18" s="32">
        <v>135</v>
      </c>
      <c r="D18" s="32">
        <v>135</v>
      </c>
      <c r="E18" s="32">
        <v>135</v>
      </c>
      <c r="F18" s="32">
        <v>135</v>
      </c>
      <c r="G18" s="32">
        <v>135</v>
      </c>
      <c r="H18" s="32">
        <v>135</v>
      </c>
      <c r="I18" s="32">
        <v>135</v>
      </c>
      <c r="J18" s="32">
        <v>135</v>
      </c>
      <c r="K18" s="32">
        <v>135</v>
      </c>
      <c r="L18" s="32">
        <v>135</v>
      </c>
      <c r="M18" s="32">
        <v>135</v>
      </c>
      <c r="N18" s="32">
        <v>135</v>
      </c>
      <c r="O18" s="40">
        <f t="shared" si="3"/>
        <v>135</v>
      </c>
      <c r="P18" s="21"/>
    </row>
    <row r="19" spans="1:16" s="16" customFormat="1" ht="20.100000000000001" customHeight="1" x14ac:dyDescent="0.25">
      <c r="A19" s="21"/>
      <c r="B19" s="31" t="str">
        <f>B11</f>
        <v>Proizvod / Usluga 4</v>
      </c>
      <c r="C19" s="32">
        <v>100</v>
      </c>
      <c r="D19" s="32">
        <v>100</v>
      </c>
      <c r="E19" s="32">
        <v>100</v>
      </c>
      <c r="F19" s="32">
        <v>100</v>
      </c>
      <c r="G19" s="32">
        <v>100</v>
      </c>
      <c r="H19" s="32">
        <v>100</v>
      </c>
      <c r="I19" s="32">
        <v>100</v>
      </c>
      <c r="J19" s="32">
        <v>100</v>
      </c>
      <c r="K19" s="32">
        <v>100</v>
      </c>
      <c r="L19" s="32">
        <v>100</v>
      </c>
      <c r="M19" s="32">
        <v>100</v>
      </c>
      <c r="N19" s="32">
        <v>100</v>
      </c>
      <c r="O19" s="40">
        <f t="shared" si="3"/>
        <v>100</v>
      </c>
      <c r="P19" s="21"/>
    </row>
    <row r="20" spans="1:16" s="16" customFormat="1" ht="20.100000000000001" customHeight="1" x14ac:dyDescent="0.25">
      <c r="A20" s="21"/>
      <c r="B20" s="31" t="str">
        <f>B12</f>
        <v>Proizvod / Usluga 5</v>
      </c>
      <c r="C20" s="32">
        <v>130</v>
      </c>
      <c r="D20" s="32">
        <v>130</v>
      </c>
      <c r="E20" s="32">
        <v>130</v>
      </c>
      <c r="F20" s="32">
        <v>130</v>
      </c>
      <c r="G20" s="32">
        <v>130</v>
      </c>
      <c r="H20" s="32">
        <v>130</v>
      </c>
      <c r="I20" s="32">
        <v>130</v>
      </c>
      <c r="J20" s="32">
        <v>130</v>
      </c>
      <c r="K20" s="32">
        <v>130</v>
      </c>
      <c r="L20" s="32">
        <v>130</v>
      </c>
      <c r="M20" s="32">
        <v>130</v>
      </c>
      <c r="N20" s="32">
        <v>130</v>
      </c>
      <c r="O20" s="40">
        <f t="shared" si="3"/>
        <v>130</v>
      </c>
      <c r="P20" s="21"/>
    </row>
    <row r="21" spans="1:16" s="16" customFormat="1" ht="9.6" customHeight="1" x14ac:dyDescent="0.25">
      <c r="A21" s="21"/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2"/>
      <c r="P21" s="21"/>
    </row>
    <row r="22" spans="1:16" s="16" customFormat="1" ht="20.100000000000001" customHeight="1" x14ac:dyDescent="0.25">
      <c r="A22" s="21"/>
      <c r="B22" s="23" t="s">
        <v>9</v>
      </c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4" t="s">
        <v>19</v>
      </c>
      <c r="P22" s="21"/>
    </row>
    <row r="23" spans="1:16" s="16" customFormat="1" ht="20.100000000000001" customHeight="1" x14ac:dyDescent="0.25">
      <c r="A23" s="21"/>
      <c r="B23" s="31" t="str">
        <f>B8</f>
        <v>Proizvod / Usluga 1</v>
      </c>
      <c r="C23" s="32">
        <v>140</v>
      </c>
      <c r="D23" s="32">
        <v>140</v>
      </c>
      <c r="E23" s="32">
        <v>140</v>
      </c>
      <c r="F23" s="32">
        <v>140</v>
      </c>
      <c r="G23" s="32">
        <v>140</v>
      </c>
      <c r="H23" s="32">
        <v>140</v>
      </c>
      <c r="I23" s="32">
        <v>140</v>
      </c>
      <c r="J23" s="32">
        <v>140</v>
      </c>
      <c r="K23" s="32">
        <v>140</v>
      </c>
      <c r="L23" s="32">
        <v>140</v>
      </c>
      <c r="M23" s="32">
        <v>140</v>
      </c>
      <c r="N23" s="32">
        <v>140</v>
      </c>
      <c r="O23" s="40">
        <f>AVERAGE(C23:N23)</f>
        <v>140</v>
      </c>
      <c r="P23" s="21"/>
    </row>
    <row r="24" spans="1:16" s="16" customFormat="1" ht="20.100000000000001" customHeight="1" x14ac:dyDescent="0.25">
      <c r="A24" s="21"/>
      <c r="B24" s="31" t="str">
        <f>B9</f>
        <v>Proizvod / Usluga 2</v>
      </c>
      <c r="C24" s="32">
        <v>170</v>
      </c>
      <c r="D24" s="32">
        <v>170</v>
      </c>
      <c r="E24" s="32">
        <v>170</v>
      </c>
      <c r="F24" s="32">
        <v>170</v>
      </c>
      <c r="G24" s="32">
        <v>170</v>
      </c>
      <c r="H24" s="32">
        <v>170</v>
      </c>
      <c r="I24" s="32">
        <v>170</v>
      </c>
      <c r="J24" s="32">
        <v>170</v>
      </c>
      <c r="K24" s="32">
        <v>170</v>
      </c>
      <c r="L24" s="32">
        <v>170</v>
      </c>
      <c r="M24" s="32">
        <v>170</v>
      </c>
      <c r="N24" s="32">
        <v>170</v>
      </c>
      <c r="O24" s="40">
        <f t="shared" ref="O24:O27" si="4">AVERAGE(C24:N24)</f>
        <v>170</v>
      </c>
      <c r="P24" s="21"/>
    </row>
    <row r="25" spans="1:16" s="16" customFormat="1" ht="20.100000000000001" customHeight="1" x14ac:dyDescent="0.25">
      <c r="A25" s="21"/>
      <c r="B25" s="31" t="str">
        <f>B10</f>
        <v>Proizvod / Usluga 3</v>
      </c>
      <c r="C25" s="32">
        <v>160</v>
      </c>
      <c r="D25" s="32">
        <v>160</v>
      </c>
      <c r="E25" s="32">
        <v>160</v>
      </c>
      <c r="F25" s="32">
        <v>160</v>
      </c>
      <c r="G25" s="32">
        <v>160</v>
      </c>
      <c r="H25" s="32">
        <v>160</v>
      </c>
      <c r="I25" s="32">
        <v>160</v>
      </c>
      <c r="J25" s="32">
        <v>160</v>
      </c>
      <c r="K25" s="32">
        <v>160</v>
      </c>
      <c r="L25" s="32">
        <v>160</v>
      </c>
      <c r="M25" s="32">
        <v>160</v>
      </c>
      <c r="N25" s="38">
        <v>160</v>
      </c>
      <c r="O25" s="40">
        <f t="shared" si="4"/>
        <v>160</v>
      </c>
      <c r="P25" s="21"/>
    </row>
    <row r="26" spans="1:16" s="16" customFormat="1" ht="20.100000000000001" customHeight="1" x14ac:dyDescent="0.25">
      <c r="A26" s="21"/>
      <c r="B26" s="31" t="str">
        <f>B11</f>
        <v>Proizvod / Usluga 4</v>
      </c>
      <c r="C26" s="32">
        <v>190</v>
      </c>
      <c r="D26" s="32">
        <v>190</v>
      </c>
      <c r="E26" s="32">
        <v>190</v>
      </c>
      <c r="F26" s="32">
        <v>190</v>
      </c>
      <c r="G26" s="32">
        <v>190</v>
      </c>
      <c r="H26" s="32">
        <v>190</v>
      </c>
      <c r="I26" s="32">
        <v>190</v>
      </c>
      <c r="J26" s="32">
        <v>190</v>
      </c>
      <c r="K26" s="32">
        <v>190</v>
      </c>
      <c r="L26" s="32">
        <v>190</v>
      </c>
      <c r="M26" s="32">
        <v>190</v>
      </c>
      <c r="N26" s="38">
        <v>190</v>
      </c>
      <c r="O26" s="40">
        <f t="shared" si="4"/>
        <v>190</v>
      </c>
      <c r="P26" s="21"/>
    </row>
    <row r="27" spans="1:16" s="16" customFormat="1" ht="20.100000000000001" customHeight="1" x14ac:dyDescent="0.25">
      <c r="A27" s="21"/>
      <c r="B27" s="31" t="str">
        <f>B12</f>
        <v>Proizvod / Usluga 5</v>
      </c>
      <c r="C27" s="32">
        <v>150</v>
      </c>
      <c r="D27" s="32">
        <v>150</v>
      </c>
      <c r="E27" s="32">
        <v>150</v>
      </c>
      <c r="F27" s="32">
        <v>150</v>
      </c>
      <c r="G27" s="32">
        <v>150</v>
      </c>
      <c r="H27" s="32">
        <v>150</v>
      </c>
      <c r="I27" s="32">
        <v>150</v>
      </c>
      <c r="J27" s="32">
        <v>150</v>
      </c>
      <c r="K27" s="32">
        <v>150</v>
      </c>
      <c r="L27" s="32">
        <v>150</v>
      </c>
      <c r="M27" s="32">
        <v>150</v>
      </c>
      <c r="N27" s="32">
        <v>150</v>
      </c>
      <c r="O27" s="40">
        <f t="shared" si="4"/>
        <v>150</v>
      </c>
      <c r="P27" s="21"/>
    </row>
    <row r="28" spans="1:16" s="16" customFormat="1" ht="9.6" customHeight="1" x14ac:dyDescent="0.25">
      <c r="A28" s="21"/>
      <c r="B28" s="20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2"/>
      <c r="P28" s="21"/>
    </row>
    <row r="29" spans="1:16" s="16" customFormat="1" ht="20.100000000000001" customHeight="1" x14ac:dyDescent="0.25">
      <c r="A29" s="21"/>
      <c r="B29" s="23" t="s">
        <v>10</v>
      </c>
      <c r="C29" s="26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4" t="s">
        <v>14</v>
      </c>
      <c r="P29" s="21"/>
    </row>
    <row r="30" spans="1:16" s="16" customFormat="1" ht="20.100000000000001" customHeight="1" x14ac:dyDescent="0.25">
      <c r="A30" s="21"/>
      <c r="B30" s="31" t="str">
        <f>B23</f>
        <v>Proizvod / Usluga 1</v>
      </c>
      <c r="C30" s="36">
        <f t="shared" ref="C30:N34" si="5">C8*C23</f>
        <v>4200</v>
      </c>
      <c r="D30" s="36">
        <f t="shared" si="5"/>
        <v>7700</v>
      </c>
      <c r="E30" s="36">
        <f t="shared" si="5"/>
        <v>11200</v>
      </c>
      <c r="F30" s="36">
        <f t="shared" si="5"/>
        <v>10500</v>
      </c>
      <c r="G30" s="36">
        <f t="shared" si="5"/>
        <v>9100</v>
      </c>
      <c r="H30" s="36">
        <f t="shared" si="5"/>
        <v>5600</v>
      </c>
      <c r="I30" s="36">
        <f t="shared" si="5"/>
        <v>5600</v>
      </c>
      <c r="J30" s="36">
        <f t="shared" si="5"/>
        <v>7000</v>
      </c>
      <c r="K30" s="36">
        <f t="shared" si="5"/>
        <v>7000</v>
      </c>
      <c r="L30" s="36">
        <f t="shared" si="5"/>
        <v>8400</v>
      </c>
      <c r="M30" s="36">
        <f t="shared" si="5"/>
        <v>5600</v>
      </c>
      <c r="N30" s="51">
        <f t="shared" si="5"/>
        <v>5600</v>
      </c>
      <c r="O30" s="39">
        <f>SUM(C30:N30)</f>
        <v>87500</v>
      </c>
      <c r="P30" s="21"/>
    </row>
    <row r="31" spans="1:16" s="16" customFormat="1" ht="20.100000000000001" customHeight="1" x14ac:dyDescent="0.25">
      <c r="A31" s="21"/>
      <c r="B31" s="31" t="str">
        <f>B24</f>
        <v>Proizvod / Usluga 2</v>
      </c>
      <c r="C31" s="36">
        <f t="shared" si="5"/>
        <v>10200</v>
      </c>
      <c r="D31" s="36">
        <f t="shared" si="5"/>
        <v>11900</v>
      </c>
      <c r="E31" s="36">
        <f t="shared" si="5"/>
        <v>11900</v>
      </c>
      <c r="F31" s="36">
        <f t="shared" si="5"/>
        <v>13600</v>
      </c>
      <c r="G31" s="36">
        <f t="shared" si="5"/>
        <v>13600</v>
      </c>
      <c r="H31" s="36">
        <f t="shared" si="5"/>
        <v>17000</v>
      </c>
      <c r="I31" s="36">
        <f t="shared" si="5"/>
        <v>10200</v>
      </c>
      <c r="J31" s="36">
        <f t="shared" si="5"/>
        <v>10200</v>
      </c>
      <c r="K31" s="36">
        <f t="shared" si="5"/>
        <v>17000</v>
      </c>
      <c r="L31" s="36">
        <f t="shared" si="5"/>
        <v>17000</v>
      </c>
      <c r="M31" s="36">
        <f t="shared" si="5"/>
        <v>15300</v>
      </c>
      <c r="N31" s="51">
        <f t="shared" si="5"/>
        <v>15300</v>
      </c>
      <c r="O31" s="39">
        <f>SUM(C31:N31)</f>
        <v>163200</v>
      </c>
      <c r="P31" s="21"/>
    </row>
    <row r="32" spans="1:16" s="16" customFormat="1" ht="20.100000000000001" customHeight="1" x14ac:dyDescent="0.25">
      <c r="A32" s="21"/>
      <c r="B32" s="31" t="str">
        <f>B25</f>
        <v>Proizvod / Usluga 3</v>
      </c>
      <c r="C32" s="36">
        <f t="shared" si="5"/>
        <v>11200</v>
      </c>
      <c r="D32" s="36">
        <f t="shared" si="5"/>
        <v>12800</v>
      </c>
      <c r="E32" s="36">
        <f t="shared" si="5"/>
        <v>11200</v>
      </c>
      <c r="F32" s="36">
        <f t="shared" si="5"/>
        <v>16000</v>
      </c>
      <c r="G32" s="36">
        <f t="shared" si="5"/>
        <v>16000</v>
      </c>
      <c r="H32" s="36">
        <f t="shared" si="5"/>
        <v>19200</v>
      </c>
      <c r="I32" s="36">
        <f t="shared" si="5"/>
        <v>19200</v>
      </c>
      <c r="J32" s="36">
        <f t="shared" si="5"/>
        <v>19200</v>
      </c>
      <c r="K32" s="36">
        <f t="shared" si="5"/>
        <v>19200</v>
      </c>
      <c r="L32" s="36">
        <f t="shared" si="5"/>
        <v>14400</v>
      </c>
      <c r="M32" s="36">
        <f t="shared" si="5"/>
        <v>14400</v>
      </c>
      <c r="N32" s="51">
        <f t="shared" si="5"/>
        <v>9600</v>
      </c>
      <c r="O32" s="39">
        <f>SUM(C32:N32)</f>
        <v>182400</v>
      </c>
      <c r="P32" s="21"/>
    </row>
    <row r="33" spans="1:16" s="16" customFormat="1" ht="20.100000000000001" customHeight="1" x14ac:dyDescent="0.25">
      <c r="A33" s="21"/>
      <c r="B33" s="31" t="str">
        <f>B26</f>
        <v>Proizvod / Usluga 4</v>
      </c>
      <c r="C33" s="36">
        <f t="shared" si="5"/>
        <v>9500</v>
      </c>
      <c r="D33" s="36">
        <f t="shared" si="5"/>
        <v>15200</v>
      </c>
      <c r="E33" s="36">
        <f t="shared" si="5"/>
        <v>19000</v>
      </c>
      <c r="F33" s="36">
        <f t="shared" si="5"/>
        <v>19000</v>
      </c>
      <c r="G33" s="36">
        <f t="shared" si="5"/>
        <v>19000</v>
      </c>
      <c r="H33" s="36">
        <f t="shared" si="5"/>
        <v>26600</v>
      </c>
      <c r="I33" s="36">
        <f t="shared" si="5"/>
        <v>26600</v>
      </c>
      <c r="J33" s="36">
        <f t="shared" si="5"/>
        <v>26600</v>
      </c>
      <c r="K33" s="36">
        <f t="shared" si="5"/>
        <v>19000</v>
      </c>
      <c r="L33" s="36">
        <f t="shared" si="5"/>
        <v>19000</v>
      </c>
      <c r="M33" s="36">
        <f t="shared" si="5"/>
        <v>19000</v>
      </c>
      <c r="N33" s="51">
        <f t="shared" si="5"/>
        <v>13300</v>
      </c>
      <c r="O33" s="39">
        <f>SUM(C33:N33)</f>
        <v>231800</v>
      </c>
      <c r="P33" s="21"/>
    </row>
    <row r="34" spans="1:16" s="16" customFormat="1" ht="20.100000000000001" customHeight="1" thickBot="1" x14ac:dyDescent="0.3">
      <c r="A34" s="21"/>
      <c r="B34" s="42" t="str">
        <f>B27</f>
        <v>Proizvod / Usluga 5</v>
      </c>
      <c r="C34" s="52">
        <f t="shared" si="5"/>
        <v>18000</v>
      </c>
      <c r="D34" s="52">
        <f t="shared" si="5"/>
        <v>27000</v>
      </c>
      <c r="E34" s="52">
        <f t="shared" si="5"/>
        <v>27000</v>
      </c>
      <c r="F34" s="52">
        <f t="shared" si="5"/>
        <v>30000</v>
      </c>
      <c r="G34" s="52">
        <f t="shared" si="5"/>
        <v>30000</v>
      </c>
      <c r="H34" s="52">
        <f t="shared" si="5"/>
        <v>37500</v>
      </c>
      <c r="I34" s="52">
        <f t="shared" si="5"/>
        <v>37500</v>
      </c>
      <c r="J34" s="52">
        <f t="shared" si="5"/>
        <v>37500</v>
      </c>
      <c r="K34" s="52">
        <f t="shared" si="5"/>
        <v>37500</v>
      </c>
      <c r="L34" s="52">
        <f t="shared" si="5"/>
        <v>37500</v>
      </c>
      <c r="M34" s="52">
        <f t="shared" si="5"/>
        <v>30000</v>
      </c>
      <c r="N34" s="53">
        <f t="shared" si="5"/>
        <v>30000</v>
      </c>
      <c r="O34" s="43">
        <f>SUM(C34:N34)</f>
        <v>379500</v>
      </c>
      <c r="P34" s="21"/>
    </row>
    <row r="35" spans="1:16" s="16" customFormat="1" ht="20.100000000000001" customHeight="1" x14ac:dyDescent="0.25">
      <c r="A35" s="21"/>
      <c r="B35" s="45" t="s">
        <v>24</v>
      </c>
      <c r="C35" s="46">
        <f t="shared" ref="C35:N35" si="6">SUM(C30:C34)</f>
        <v>53100</v>
      </c>
      <c r="D35" s="46">
        <f t="shared" si="6"/>
        <v>74600</v>
      </c>
      <c r="E35" s="46">
        <f t="shared" si="6"/>
        <v>80300</v>
      </c>
      <c r="F35" s="46">
        <f t="shared" si="6"/>
        <v>89100</v>
      </c>
      <c r="G35" s="46">
        <f t="shared" si="6"/>
        <v>87700</v>
      </c>
      <c r="H35" s="46">
        <f t="shared" si="6"/>
        <v>105900</v>
      </c>
      <c r="I35" s="46">
        <f t="shared" si="6"/>
        <v>99100</v>
      </c>
      <c r="J35" s="46">
        <f t="shared" si="6"/>
        <v>100500</v>
      </c>
      <c r="K35" s="46">
        <f t="shared" si="6"/>
        <v>99700</v>
      </c>
      <c r="L35" s="46">
        <f t="shared" si="6"/>
        <v>96300</v>
      </c>
      <c r="M35" s="46">
        <f t="shared" si="6"/>
        <v>84300</v>
      </c>
      <c r="N35" s="47">
        <f t="shared" si="6"/>
        <v>73800</v>
      </c>
      <c r="O35" s="48">
        <f>SUM(O29:O34)</f>
        <v>1044400</v>
      </c>
      <c r="P35" s="21"/>
    </row>
    <row r="36" spans="1:16" s="16" customFormat="1" ht="9.6" customHeight="1" x14ac:dyDescent="0.25">
      <c r="A36" s="21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2"/>
      <c r="P36" s="21"/>
    </row>
    <row r="37" spans="1:16" s="16" customFormat="1" ht="20.100000000000001" customHeight="1" x14ac:dyDescent="0.25">
      <c r="A37" s="21"/>
      <c r="B37" s="23" t="s">
        <v>11</v>
      </c>
      <c r="C37" s="26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4" t="s">
        <v>19</v>
      </c>
      <c r="P37" s="21"/>
    </row>
    <row r="38" spans="1:16" s="16" customFormat="1" ht="20.100000000000001" customHeight="1" x14ac:dyDescent="0.25">
      <c r="A38" s="21"/>
      <c r="B38" s="31" t="str">
        <f>B8</f>
        <v>Proizvod / Usluga 1</v>
      </c>
      <c r="C38" s="37">
        <f t="shared" ref="C38:N42" si="7">C23-C16</f>
        <v>30</v>
      </c>
      <c r="D38" s="37">
        <f t="shared" si="7"/>
        <v>30</v>
      </c>
      <c r="E38" s="37">
        <f t="shared" si="7"/>
        <v>30</v>
      </c>
      <c r="F38" s="37">
        <f t="shared" si="7"/>
        <v>30</v>
      </c>
      <c r="G38" s="37">
        <f t="shared" si="7"/>
        <v>30</v>
      </c>
      <c r="H38" s="37">
        <f t="shared" si="7"/>
        <v>30</v>
      </c>
      <c r="I38" s="37">
        <f t="shared" si="7"/>
        <v>30</v>
      </c>
      <c r="J38" s="37">
        <f t="shared" si="7"/>
        <v>30</v>
      </c>
      <c r="K38" s="37">
        <f t="shared" si="7"/>
        <v>30</v>
      </c>
      <c r="L38" s="37">
        <f t="shared" si="7"/>
        <v>30</v>
      </c>
      <c r="M38" s="37">
        <f t="shared" si="7"/>
        <v>30</v>
      </c>
      <c r="N38" s="54">
        <f t="shared" si="7"/>
        <v>30</v>
      </c>
      <c r="O38" s="40">
        <f>AVERAGE(C38:N38)</f>
        <v>30</v>
      </c>
      <c r="P38" s="21"/>
    </row>
    <row r="39" spans="1:16" s="16" customFormat="1" ht="20.100000000000001" customHeight="1" x14ac:dyDescent="0.25">
      <c r="A39" s="21"/>
      <c r="B39" s="31" t="str">
        <f>B9</f>
        <v>Proizvod / Usluga 2</v>
      </c>
      <c r="C39" s="37">
        <f t="shared" si="7"/>
        <v>80</v>
      </c>
      <c r="D39" s="37">
        <f t="shared" si="7"/>
        <v>80</v>
      </c>
      <c r="E39" s="37">
        <f t="shared" si="7"/>
        <v>80</v>
      </c>
      <c r="F39" s="37">
        <f t="shared" si="7"/>
        <v>80</v>
      </c>
      <c r="G39" s="37">
        <f t="shared" si="7"/>
        <v>80</v>
      </c>
      <c r="H39" s="37">
        <f t="shared" si="7"/>
        <v>80</v>
      </c>
      <c r="I39" s="37">
        <f t="shared" si="7"/>
        <v>80</v>
      </c>
      <c r="J39" s="37">
        <f t="shared" si="7"/>
        <v>80</v>
      </c>
      <c r="K39" s="37">
        <f t="shared" si="7"/>
        <v>80</v>
      </c>
      <c r="L39" s="37">
        <f t="shared" si="7"/>
        <v>80</v>
      </c>
      <c r="M39" s="37">
        <f t="shared" si="7"/>
        <v>80</v>
      </c>
      <c r="N39" s="54">
        <f t="shared" si="7"/>
        <v>80</v>
      </c>
      <c r="O39" s="40">
        <f t="shared" ref="O39:O42" si="8">AVERAGE(C39:N39)</f>
        <v>80</v>
      </c>
      <c r="P39" s="21"/>
    </row>
    <row r="40" spans="1:16" s="16" customFormat="1" ht="20.100000000000001" customHeight="1" x14ac:dyDescent="0.25">
      <c r="A40" s="21"/>
      <c r="B40" s="31" t="str">
        <f>B10</f>
        <v>Proizvod / Usluga 3</v>
      </c>
      <c r="C40" s="37">
        <f t="shared" si="7"/>
        <v>25</v>
      </c>
      <c r="D40" s="37">
        <f t="shared" si="7"/>
        <v>25</v>
      </c>
      <c r="E40" s="37">
        <f t="shared" si="7"/>
        <v>25</v>
      </c>
      <c r="F40" s="37">
        <f t="shared" si="7"/>
        <v>25</v>
      </c>
      <c r="G40" s="37">
        <f t="shared" si="7"/>
        <v>25</v>
      </c>
      <c r="H40" s="37">
        <f t="shared" si="7"/>
        <v>25</v>
      </c>
      <c r="I40" s="37">
        <f t="shared" si="7"/>
        <v>25</v>
      </c>
      <c r="J40" s="37">
        <f t="shared" si="7"/>
        <v>25</v>
      </c>
      <c r="K40" s="37">
        <f t="shared" si="7"/>
        <v>25</v>
      </c>
      <c r="L40" s="37">
        <f t="shared" si="7"/>
        <v>25</v>
      </c>
      <c r="M40" s="37">
        <f t="shared" si="7"/>
        <v>25</v>
      </c>
      <c r="N40" s="54">
        <f t="shared" si="7"/>
        <v>25</v>
      </c>
      <c r="O40" s="40">
        <f t="shared" si="8"/>
        <v>25</v>
      </c>
      <c r="P40" s="21"/>
    </row>
    <row r="41" spans="1:16" s="16" customFormat="1" ht="20.100000000000001" customHeight="1" x14ac:dyDescent="0.25">
      <c r="A41" s="21"/>
      <c r="B41" s="31" t="str">
        <f>B11</f>
        <v>Proizvod / Usluga 4</v>
      </c>
      <c r="C41" s="37">
        <f t="shared" si="7"/>
        <v>90</v>
      </c>
      <c r="D41" s="37">
        <f t="shared" si="7"/>
        <v>90</v>
      </c>
      <c r="E41" s="37">
        <f t="shared" si="7"/>
        <v>90</v>
      </c>
      <c r="F41" s="37">
        <f t="shared" si="7"/>
        <v>90</v>
      </c>
      <c r="G41" s="37">
        <f t="shared" si="7"/>
        <v>90</v>
      </c>
      <c r="H41" s="37">
        <f t="shared" si="7"/>
        <v>90</v>
      </c>
      <c r="I41" s="37">
        <f t="shared" si="7"/>
        <v>90</v>
      </c>
      <c r="J41" s="37">
        <f t="shared" si="7"/>
        <v>90</v>
      </c>
      <c r="K41" s="37">
        <f t="shared" si="7"/>
        <v>90</v>
      </c>
      <c r="L41" s="37">
        <f t="shared" si="7"/>
        <v>90</v>
      </c>
      <c r="M41" s="37">
        <f t="shared" si="7"/>
        <v>90</v>
      </c>
      <c r="N41" s="54">
        <f t="shared" si="7"/>
        <v>90</v>
      </c>
      <c r="O41" s="40">
        <f t="shared" si="8"/>
        <v>90</v>
      </c>
      <c r="P41" s="21"/>
    </row>
    <row r="42" spans="1:16" s="16" customFormat="1" ht="20.100000000000001" customHeight="1" x14ac:dyDescent="0.25">
      <c r="A42" s="21"/>
      <c r="B42" s="31" t="str">
        <f>B12</f>
        <v>Proizvod / Usluga 5</v>
      </c>
      <c r="C42" s="37">
        <f t="shared" si="7"/>
        <v>20</v>
      </c>
      <c r="D42" s="37">
        <f t="shared" si="7"/>
        <v>20</v>
      </c>
      <c r="E42" s="37">
        <f t="shared" si="7"/>
        <v>20</v>
      </c>
      <c r="F42" s="37">
        <f t="shared" si="7"/>
        <v>20</v>
      </c>
      <c r="G42" s="37">
        <f t="shared" si="7"/>
        <v>20</v>
      </c>
      <c r="H42" s="37">
        <f t="shared" si="7"/>
        <v>20</v>
      </c>
      <c r="I42" s="37">
        <f t="shared" si="7"/>
        <v>20</v>
      </c>
      <c r="J42" s="37">
        <f t="shared" si="7"/>
        <v>20</v>
      </c>
      <c r="K42" s="37">
        <f t="shared" si="7"/>
        <v>20</v>
      </c>
      <c r="L42" s="37">
        <f t="shared" si="7"/>
        <v>20</v>
      </c>
      <c r="M42" s="37">
        <f t="shared" si="7"/>
        <v>20</v>
      </c>
      <c r="N42" s="54">
        <f t="shared" si="7"/>
        <v>20</v>
      </c>
      <c r="O42" s="40">
        <f t="shared" si="8"/>
        <v>20</v>
      </c>
      <c r="P42" s="21"/>
    </row>
    <row r="43" spans="1:16" s="16" customFormat="1" ht="9.6" customHeight="1" x14ac:dyDescent="0.25">
      <c r="A43" s="21"/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2"/>
      <c r="P43" s="21"/>
    </row>
    <row r="44" spans="1:16" s="16" customFormat="1" ht="20.100000000000001" customHeight="1" x14ac:dyDescent="0.25">
      <c r="A44" s="21"/>
      <c r="B44" s="23" t="s">
        <v>12</v>
      </c>
      <c r="C44" s="26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4" t="s">
        <v>14</v>
      </c>
      <c r="P44" s="21"/>
    </row>
    <row r="45" spans="1:16" s="16" customFormat="1" ht="20.100000000000001" customHeight="1" x14ac:dyDescent="0.25">
      <c r="A45" s="21"/>
      <c r="B45" s="31" t="str">
        <f>B23</f>
        <v>Proizvod / Usluga 1</v>
      </c>
      <c r="C45" s="36">
        <f t="shared" ref="C45:N49" si="9">C8*C38</f>
        <v>900</v>
      </c>
      <c r="D45" s="36">
        <f t="shared" si="9"/>
        <v>1650</v>
      </c>
      <c r="E45" s="36">
        <f t="shared" si="9"/>
        <v>2400</v>
      </c>
      <c r="F45" s="36">
        <f t="shared" si="9"/>
        <v>2250</v>
      </c>
      <c r="G45" s="36">
        <f t="shared" si="9"/>
        <v>1950</v>
      </c>
      <c r="H45" s="36">
        <f t="shared" si="9"/>
        <v>1200</v>
      </c>
      <c r="I45" s="36">
        <f t="shared" si="9"/>
        <v>1200</v>
      </c>
      <c r="J45" s="36">
        <f t="shared" si="9"/>
        <v>1500</v>
      </c>
      <c r="K45" s="36">
        <f t="shared" si="9"/>
        <v>1500</v>
      </c>
      <c r="L45" s="36">
        <f t="shared" si="9"/>
        <v>1800</v>
      </c>
      <c r="M45" s="36">
        <f t="shared" si="9"/>
        <v>1200</v>
      </c>
      <c r="N45" s="51">
        <f t="shared" si="9"/>
        <v>1200</v>
      </c>
      <c r="O45" s="39">
        <f>SUM(C45:N45)</f>
        <v>18750</v>
      </c>
      <c r="P45" s="21"/>
    </row>
    <row r="46" spans="1:16" s="16" customFormat="1" ht="20.100000000000001" customHeight="1" x14ac:dyDescent="0.25">
      <c r="A46" s="21"/>
      <c r="B46" s="31" t="str">
        <f>B24</f>
        <v>Proizvod / Usluga 2</v>
      </c>
      <c r="C46" s="36">
        <f t="shared" si="9"/>
        <v>4800</v>
      </c>
      <c r="D46" s="36">
        <f t="shared" si="9"/>
        <v>5600</v>
      </c>
      <c r="E46" s="36">
        <f t="shared" si="9"/>
        <v>5600</v>
      </c>
      <c r="F46" s="36">
        <f t="shared" si="9"/>
        <v>6400</v>
      </c>
      <c r="G46" s="36">
        <f t="shared" si="9"/>
        <v>6400</v>
      </c>
      <c r="H46" s="36">
        <f t="shared" si="9"/>
        <v>8000</v>
      </c>
      <c r="I46" s="36">
        <f t="shared" si="9"/>
        <v>4800</v>
      </c>
      <c r="J46" s="36">
        <f t="shared" si="9"/>
        <v>4800</v>
      </c>
      <c r="K46" s="36">
        <f t="shared" si="9"/>
        <v>8000</v>
      </c>
      <c r="L46" s="36">
        <f t="shared" si="9"/>
        <v>8000</v>
      </c>
      <c r="M46" s="36">
        <f t="shared" si="9"/>
        <v>7200</v>
      </c>
      <c r="N46" s="51">
        <f t="shared" si="9"/>
        <v>7200</v>
      </c>
      <c r="O46" s="39">
        <f>SUM(C46:N46)</f>
        <v>76800</v>
      </c>
      <c r="P46" s="21"/>
    </row>
    <row r="47" spans="1:16" s="16" customFormat="1" ht="20.100000000000001" customHeight="1" x14ac:dyDescent="0.25">
      <c r="A47" s="21"/>
      <c r="B47" s="31" t="str">
        <f>B25</f>
        <v>Proizvod / Usluga 3</v>
      </c>
      <c r="C47" s="36">
        <f t="shared" si="9"/>
        <v>1750</v>
      </c>
      <c r="D47" s="36">
        <f t="shared" si="9"/>
        <v>2000</v>
      </c>
      <c r="E47" s="36">
        <f t="shared" si="9"/>
        <v>1750</v>
      </c>
      <c r="F47" s="36">
        <f t="shared" si="9"/>
        <v>2500</v>
      </c>
      <c r="G47" s="36">
        <f t="shared" si="9"/>
        <v>2500</v>
      </c>
      <c r="H47" s="36">
        <f t="shared" si="9"/>
        <v>3000</v>
      </c>
      <c r="I47" s="36">
        <f t="shared" si="9"/>
        <v>3000</v>
      </c>
      <c r="J47" s="36">
        <f t="shared" si="9"/>
        <v>3000</v>
      </c>
      <c r="K47" s="36">
        <f t="shared" si="9"/>
        <v>3000</v>
      </c>
      <c r="L47" s="36">
        <f t="shared" si="9"/>
        <v>2250</v>
      </c>
      <c r="M47" s="36">
        <f t="shared" si="9"/>
        <v>2250</v>
      </c>
      <c r="N47" s="51">
        <f t="shared" si="9"/>
        <v>1500</v>
      </c>
      <c r="O47" s="39">
        <f>SUM(C47:N47)</f>
        <v>28500</v>
      </c>
      <c r="P47" s="21"/>
    </row>
    <row r="48" spans="1:16" s="16" customFormat="1" ht="20.100000000000001" customHeight="1" x14ac:dyDescent="0.25">
      <c r="A48" s="21"/>
      <c r="B48" s="31" t="str">
        <f>B26</f>
        <v>Proizvod / Usluga 4</v>
      </c>
      <c r="C48" s="36">
        <f t="shared" si="9"/>
        <v>4500</v>
      </c>
      <c r="D48" s="36">
        <f t="shared" si="9"/>
        <v>7200</v>
      </c>
      <c r="E48" s="36">
        <f t="shared" si="9"/>
        <v>9000</v>
      </c>
      <c r="F48" s="36">
        <f t="shared" si="9"/>
        <v>9000</v>
      </c>
      <c r="G48" s="36">
        <f t="shared" si="9"/>
        <v>9000</v>
      </c>
      <c r="H48" s="36">
        <f t="shared" si="9"/>
        <v>12600</v>
      </c>
      <c r="I48" s="36">
        <f t="shared" si="9"/>
        <v>12600</v>
      </c>
      <c r="J48" s="36">
        <f t="shared" si="9"/>
        <v>12600</v>
      </c>
      <c r="K48" s="36">
        <f t="shared" si="9"/>
        <v>9000</v>
      </c>
      <c r="L48" s="36">
        <f t="shared" si="9"/>
        <v>9000</v>
      </c>
      <c r="M48" s="36">
        <f t="shared" si="9"/>
        <v>9000</v>
      </c>
      <c r="N48" s="51">
        <f t="shared" si="9"/>
        <v>6300</v>
      </c>
      <c r="O48" s="39">
        <f>SUM(C48:N48)</f>
        <v>109800</v>
      </c>
      <c r="P48" s="21"/>
    </row>
    <row r="49" spans="1:16" s="16" customFormat="1" ht="20.100000000000001" customHeight="1" thickBot="1" x14ac:dyDescent="0.3">
      <c r="A49" s="21"/>
      <c r="B49" s="42" t="str">
        <f>B27</f>
        <v>Proizvod / Usluga 5</v>
      </c>
      <c r="C49" s="52">
        <f t="shared" si="9"/>
        <v>2400</v>
      </c>
      <c r="D49" s="52">
        <f t="shared" si="9"/>
        <v>3600</v>
      </c>
      <c r="E49" s="52">
        <f t="shared" si="9"/>
        <v>3600</v>
      </c>
      <c r="F49" s="52">
        <f t="shared" si="9"/>
        <v>4000</v>
      </c>
      <c r="G49" s="52">
        <f t="shared" si="9"/>
        <v>4000</v>
      </c>
      <c r="H49" s="52">
        <f t="shared" si="9"/>
        <v>5000</v>
      </c>
      <c r="I49" s="52">
        <f t="shared" si="9"/>
        <v>5000</v>
      </c>
      <c r="J49" s="52">
        <f t="shared" si="9"/>
        <v>5000</v>
      </c>
      <c r="K49" s="52">
        <f t="shared" si="9"/>
        <v>5000</v>
      </c>
      <c r="L49" s="52">
        <f t="shared" si="9"/>
        <v>5000</v>
      </c>
      <c r="M49" s="52">
        <f t="shared" si="9"/>
        <v>4000</v>
      </c>
      <c r="N49" s="53">
        <f t="shared" si="9"/>
        <v>4000</v>
      </c>
      <c r="O49" s="43">
        <f>SUM(C49:N49)</f>
        <v>50600</v>
      </c>
      <c r="P49" s="21"/>
    </row>
    <row r="50" spans="1:16" s="16" customFormat="1" ht="20.100000000000001" customHeight="1" x14ac:dyDescent="0.25">
      <c r="A50" s="21"/>
      <c r="B50" s="45" t="s">
        <v>21</v>
      </c>
      <c r="C50" s="46">
        <f t="shared" ref="C50:N50" si="10">SUM(C45:C49)</f>
        <v>14350</v>
      </c>
      <c r="D50" s="46">
        <f t="shared" si="10"/>
        <v>20050</v>
      </c>
      <c r="E50" s="46">
        <f t="shared" si="10"/>
        <v>22350</v>
      </c>
      <c r="F50" s="46">
        <f t="shared" si="10"/>
        <v>24150</v>
      </c>
      <c r="G50" s="46">
        <f t="shared" si="10"/>
        <v>23850</v>
      </c>
      <c r="H50" s="46">
        <f t="shared" si="10"/>
        <v>29800</v>
      </c>
      <c r="I50" s="46">
        <f t="shared" si="10"/>
        <v>26600</v>
      </c>
      <c r="J50" s="46">
        <f t="shared" si="10"/>
        <v>26900</v>
      </c>
      <c r="K50" s="46">
        <f t="shared" si="10"/>
        <v>26500</v>
      </c>
      <c r="L50" s="46">
        <f t="shared" si="10"/>
        <v>26050</v>
      </c>
      <c r="M50" s="46">
        <f t="shared" si="10"/>
        <v>23650</v>
      </c>
      <c r="N50" s="47">
        <f t="shared" si="10"/>
        <v>20200</v>
      </c>
      <c r="O50" s="50">
        <f>SUM(O44:O49)</f>
        <v>284450</v>
      </c>
      <c r="P50" s="21"/>
    </row>
    <row r="51" spans="1:16" x14ac:dyDescent="0.25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</row>
    <row r="52" spans="1:16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16" ht="275.10000000000002" customHeight="1" x14ac:dyDescent="0.25">
      <c r="A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5" spans="1:16" ht="275.10000000000002" customHeight="1" thickBot="1" x14ac:dyDescent="0.3">
      <c r="A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1:16" ht="20.100000000000001" customHeight="1" thickBot="1" x14ac:dyDescent="0.3">
      <c r="B56" s="45" t="s">
        <v>28</v>
      </c>
      <c r="C56" s="46" t="e">
        <f>#REF!</f>
        <v>#REF!</v>
      </c>
      <c r="D56" s="46" t="e">
        <f>#REF!</f>
        <v>#REF!</v>
      </c>
      <c r="E56" s="46" t="e">
        <f>#REF!</f>
        <v>#REF!</v>
      </c>
      <c r="F56" s="46" t="e">
        <f>#REF!</f>
        <v>#REF!</v>
      </c>
      <c r="G56" s="46" t="e">
        <f>#REF!</f>
        <v>#REF!</v>
      </c>
      <c r="H56" s="46" t="e">
        <f>#REF!</f>
        <v>#REF!</v>
      </c>
      <c r="I56" s="46" t="e">
        <f>#REF!</f>
        <v>#REF!</v>
      </c>
      <c r="J56" s="46" t="e">
        <f>#REF!</f>
        <v>#REF!</v>
      </c>
      <c r="K56" s="46" t="e">
        <f>#REF!</f>
        <v>#REF!</v>
      </c>
      <c r="L56" s="46" t="e">
        <f>#REF!</f>
        <v>#REF!</v>
      </c>
      <c r="M56" s="46" t="e">
        <f>#REF!</f>
        <v>#REF!</v>
      </c>
      <c r="N56" s="46" t="e">
        <f>#REF!</f>
        <v>#REF!</v>
      </c>
    </row>
    <row r="57" spans="1:16" ht="20.100000000000001" customHeight="1" thickBot="1" x14ac:dyDescent="0.3">
      <c r="B57" s="45" t="s">
        <v>29</v>
      </c>
      <c r="C57" s="46">
        <f>C35</f>
        <v>53100</v>
      </c>
      <c r="D57" s="46">
        <f t="shared" ref="D57:N57" si="11">D35</f>
        <v>74600</v>
      </c>
      <c r="E57" s="46">
        <f t="shared" si="11"/>
        <v>80300</v>
      </c>
      <c r="F57" s="46">
        <f t="shared" si="11"/>
        <v>89100</v>
      </c>
      <c r="G57" s="46">
        <f t="shared" si="11"/>
        <v>87700</v>
      </c>
      <c r="H57" s="46">
        <f t="shared" si="11"/>
        <v>105900</v>
      </c>
      <c r="I57" s="46">
        <f t="shared" si="11"/>
        <v>99100</v>
      </c>
      <c r="J57" s="46">
        <f t="shared" si="11"/>
        <v>100500</v>
      </c>
      <c r="K57" s="46">
        <f t="shared" si="11"/>
        <v>99700</v>
      </c>
      <c r="L57" s="46">
        <f t="shared" si="11"/>
        <v>96300</v>
      </c>
      <c r="M57" s="46">
        <f t="shared" si="11"/>
        <v>84300</v>
      </c>
      <c r="N57" s="46">
        <f t="shared" si="11"/>
        <v>73800</v>
      </c>
    </row>
    <row r="58" spans="1:16" ht="20.100000000000001" customHeight="1" x14ac:dyDescent="0.25">
      <c r="B58" s="45" t="s">
        <v>30</v>
      </c>
      <c r="C58" s="46" t="e">
        <f>#REF!</f>
        <v>#REF!</v>
      </c>
      <c r="D58" s="46" t="e">
        <f>#REF!</f>
        <v>#REF!</v>
      </c>
      <c r="E58" s="46" t="e">
        <f>#REF!</f>
        <v>#REF!</v>
      </c>
      <c r="F58" s="46" t="e">
        <f>#REF!</f>
        <v>#REF!</v>
      </c>
      <c r="G58" s="46" t="e">
        <f>#REF!</f>
        <v>#REF!</v>
      </c>
      <c r="H58" s="46" t="e">
        <f>#REF!</f>
        <v>#REF!</v>
      </c>
      <c r="I58" s="46" t="e">
        <f>#REF!</f>
        <v>#REF!</v>
      </c>
      <c r="J58" s="46" t="e">
        <f>#REF!</f>
        <v>#REF!</v>
      </c>
      <c r="K58" s="46" t="e">
        <f>#REF!</f>
        <v>#REF!</v>
      </c>
      <c r="L58" s="46" t="e">
        <f>#REF!</f>
        <v>#REF!</v>
      </c>
      <c r="M58" s="46" t="e">
        <f>#REF!</f>
        <v>#REF!</v>
      </c>
      <c r="N58" s="46" t="e">
        <f>#REF!</f>
        <v>#REF!</v>
      </c>
    </row>
    <row r="59" spans="1:16" ht="225" customHeight="1" x14ac:dyDescent="0.25"/>
  </sheetData>
  <pageMargins left="0.3" right="0.3" top="0.3" bottom="0.3" header="0" footer="0"/>
  <pageSetup scale="70" orientation="landscape" horizontalDpi="0" verticalDpi="0"/>
  <rowBreaks count="1" manualBreakCount="1">
    <brk id="51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0FA7A-EAA6-8542-A2E3-15F369AC8237}">
  <sheetPr>
    <tabColor theme="3" tint="0.79998168889431442"/>
  </sheetPr>
  <dimension ref="A1:IW59"/>
  <sheetViews>
    <sheetView showGridLines="0" workbookViewId="0">
      <pane ySplit="6" topLeftCell="A47" activePane="bottomLeft" state="frozen"/>
      <selection pane="bottomLeft" activeCell="A52" sqref="A52:XFD53"/>
    </sheetView>
  </sheetViews>
  <sheetFormatPr defaultColWidth="10.625" defaultRowHeight="15.75" x14ac:dyDescent="0.25"/>
  <cols>
    <col min="1" max="2" width="3.375" customWidth="1"/>
    <col min="3" max="3" width="24.125" customWidth="1"/>
    <col min="17" max="17" width="3.375" customWidth="1"/>
    <col min="18" max="18" width="25.125" customWidth="1"/>
    <col min="33" max="33" width="3.375" customWidth="1"/>
    <col min="34" max="34" width="23.875" customWidth="1"/>
    <col min="49" max="50" width="3.375" customWidth="1"/>
    <col min="51" max="51" width="14.875" customWidth="1"/>
    <col min="52" max="52" width="17.625" customWidth="1"/>
    <col min="53" max="53" width="17" customWidth="1"/>
    <col min="54" max="54" width="16.625" customWidth="1"/>
  </cols>
  <sheetData>
    <row r="1" spans="1:257" s="2" customFormat="1" ht="45" customHeight="1" x14ac:dyDescent="0.25">
      <c r="A1" s="1"/>
      <c r="B1" s="3" t="s">
        <v>0</v>
      </c>
      <c r="D1"/>
      <c r="E1" s="1"/>
      <c r="F1" s="1"/>
      <c r="G1" s="1"/>
      <c r="H1" s="1"/>
      <c r="I1"/>
      <c r="J1" s="1"/>
      <c r="K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spans="1:257" ht="9.9499999999999993" customHeight="1" x14ac:dyDescent="0.25">
      <c r="A2" s="4"/>
      <c r="B2" s="13"/>
      <c r="C2" s="7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</row>
    <row r="3" spans="1:257" ht="15.95" customHeight="1" x14ac:dyDescent="0.25">
      <c r="A3" s="4"/>
      <c r="B3" s="6"/>
      <c r="C3" s="15" t="s">
        <v>1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</row>
    <row r="4" spans="1:257" s="2" customFormat="1" ht="24.95" customHeight="1" thickBot="1" x14ac:dyDescent="0.3">
      <c r="A4" s="1"/>
      <c r="B4" s="9"/>
      <c r="C4" s="61">
        <v>44197</v>
      </c>
      <c r="D4" s="60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</row>
    <row r="5" spans="1:257" x14ac:dyDescent="0.25">
      <c r="A5" s="5"/>
      <c r="B5" s="10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</row>
    <row r="6" spans="1:257" ht="24" x14ac:dyDescent="0.35">
      <c r="A6" s="5"/>
      <c r="B6" s="10"/>
      <c r="C6" s="14" t="s">
        <v>35</v>
      </c>
      <c r="D6" s="28">
        <v>44197</v>
      </c>
      <c r="E6" s="28">
        <f>EDATE(D6,1)</f>
        <v>44228</v>
      </c>
      <c r="F6" s="28">
        <f t="shared" ref="F6:O6" si="0">EDATE(E6,1)</f>
        <v>44256</v>
      </c>
      <c r="G6" s="28">
        <f t="shared" si="0"/>
        <v>44287</v>
      </c>
      <c r="H6" s="28">
        <f t="shared" si="0"/>
        <v>44317</v>
      </c>
      <c r="I6" s="28">
        <f t="shared" si="0"/>
        <v>44348</v>
      </c>
      <c r="J6" s="28">
        <f t="shared" si="0"/>
        <v>44378</v>
      </c>
      <c r="K6" s="28">
        <f t="shared" si="0"/>
        <v>44409</v>
      </c>
      <c r="L6" s="28">
        <f t="shared" si="0"/>
        <v>44440</v>
      </c>
      <c r="M6" s="28">
        <f t="shared" si="0"/>
        <v>44470</v>
      </c>
      <c r="N6" s="28">
        <f t="shared" si="0"/>
        <v>44501</v>
      </c>
      <c r="O6" s="28">
        <f t="shared" si="0"/>
        <v>44531</v>
      </c>
      <c r="P6" s="12"/>
      <c r="Q6" s="12"/>
      <c r="R6" s="14" t="s">
        <v>36</v>
      </c>
      <c r="S6" s="28">
        <f>EDATE(O6,1)</f>
        <v>44562</v>
      </c>
      <c r="T6" s="28">
        <f>EDATE(S6,1)</f>
        <v>44593</v>
      </c>
      <c r="U6" s="28">
        <f t="shared" ref="U6:AD6" si="1">EDATE(T6,1)</f>
        <v>44621</v>
      </c>
      <c r="V6" s="28">
        <f t="shared" si="1"/>
        <v>44652</v>
      </c>
      <c r="W6" s="28">
        <f t="shared" si="1"/>
        <v>44682</v>
      </c>
      <c r="X6" s="28">
        <f t="shared" si="1"/>
        <v>44713</v>
      </c>
      <c r="Y6" s="28">
        <f t="shared" si="1"/>
        <v>44743</v>
      </c>
      <c r="Z6" s="28">
        <f t="shared" si="1"/>
        <v>44774</v>
      </c>
      <c r="AA6" s="28">
        <f t="shared" si="1"/>
        <v>44805</v>
      </c>
      <c r="AB6" s="28">
        <f t="shared" si="1"/>
        <v>44835</v>
      </c>
      <c r="AC6" s="28">
        <f t="shared" si="1"/>
        <v>44866</v>
      </c>
      <c r="AD6" s="28">
        <f t="shared" si="1"/>
        <v>44896</v>
      </c>
      <c r="AE6" s="12"/>
      <c r="AF6" s="12"/>
      <c r="AG6" s="12"/>
      <c r="AH6" s="14" t="s">
        <v>13</v>
      </c>
      <c r="AI6" s="28">
        <v>44927</v>
      </c>
      <c r="AJ6" s="28">
        <f>EDATE(AI6,1)</f>
        <v>44958</v>
      </c>
      <c r="AK6" s="28">
        <f t="shared" ref="AK6:AT6" si="2">EDATE(AJ6,1)</f>
        <v>44986</v>
      </c>
      <c r="AL6" s="28">
        <f t="shared" si="2"/>
        <v>45017</v>
      </c>
      <c r="AM6" s="28">
        <f t="shared" si="2"/>
        <v>45047</v>
      </c>
      <c r="AN6" s="28">
        <f t="shared" si="2"/>
        <v>45078</v>
      </c>
      <c r="AO6" s="28">
        <f t="shared" si="2"/>
        <v>45108</v>
      </c>
      <c r="AP6" s="28">
        <f t="shared" si="2"/>
        <v>45139</v>
      </c>
      <c r="AQ6" s="28">
        <f t="shared" si="2"/>
        <v>45170</v>
      </c>
      <c r="AR6" s="28">
        <f t="shared" si="2"/>
        <v>45200</v>
      </c>
      <c r="AS6" s="28">
        <f t="shared" si="2"/>
        <v>45231</v>
      </c>
      <c r="AT6" s="28">
        <f t="shared" si="2"/>
        <v>45261</v>
      </c>
      <c r="AU6" s="12"/>
      <c r="AV6" s="12"/>
      <c r="AW6" s="12"/>
    </row>
    <row r="7" spans="1:257" s="16" customFormat="1" ht="20.100000000000001" customHeight="1" x14ac:dyDescent="0.25">
      <c r="B7" s="18"/>
      <c r="C7" s="27" t="s">
        <v>2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24" t="s">
        <v>14</v>
      </c>
      <c r="Q7" s="21"/>
      <c r="R7" s="27" t="s">
        <v>2</v>
      </c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24" t="s">
        <v>14</v>
      </c>
      <c r="AF7" s="24" t="s">
        <v>18</v>
      </c>
      <c r="AG7" s="21"/>
      <c r="AH7" s="27" t="s">
        <v>2</v>
      </c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24" t="s">
        <v>14</v>
      </c>
      <c r="AV7" s="24" t="s">
        <v>18</v>
      </c>
      <c r="AW7" s="21"/>
      <c r="AX7"/>
      <c r="AY7" s="24" t="s">
        <v>33</v>
      </c>
      <c r="AZ7" s="24" t="s">
        <v>32</v>
      </c>
      <c r="BA7" s="24" t="s">
        <v>38</v>
      </c>
      <c r="BB7" s="24" t="s">
        <v>34</v>
      </c>
    </row>
    <row r="8" spans="1:257" s="16" customFormat="1" ht="20.100000000000001" customHeight="1" x14ac:dyDescent="0.25">
      <c r="B8" s="18"/>
      <c r="C8" s="29" t="s">
        <v>3</v>
      </c>
      <c r="D8" s="30">
        <v>30</v>
      </c>
      <c r="E8" s="30">
        <v>25</v>
      </c>
      <c r="F8" s="30">
        <v>40</v>
      </c>
      <c r="G8" s="30">
        <v>45</v>
      </c>
      <c r="H8" s="30">
        <v>50</v>
      </c>
      <c r="I8" s="30">
        <v>30</v>
      </c>
      <c r="J8" s="30">
        <v>35</v>
      </c>
      <c r="K8" s="30">
        <v>30</v>
      </c>
      <c r="L8" s="30">
        <v>60</v>
      </c>
      <c r="M8" s="30">
        <v>55</v>
      </c>
      <c r="N8" s="30">
        <v>45</v>
      </c>
      <c r="O8" s="30">
        <v>30</v>
      </c>
      <c r="P8" s="41">
        <f>SUM(D8:O8)</f>
        <v>475</v>
      </c>
      <c r="Q8" s="21"/>
      <c r="R8" s="31" t="str">
        <f>C8</f>
        <v>Proizvod / Usluga 1</v>
      </c>
      <c r="S8" s="30">
        <v>40</v>
      </c>
      <c r="T8" s="30">
        <v>60</v>
      </c>
      <c r="U8" s="30">
        <v>90</v>
      </c>
      <c r="V8" s="30">
        <v>55</v>
      </c>
      <c r="W8" s="30">
        <v>45</v>
      </c>
      <c r="X8" s="30">
        <v>30</v>
      </c>
      <c r="Y8" s="30">
        <v>20</v>
      </c>
      <c r="Z8" s="30">
        <v>60</v>
      </c>
      <c r="AA8" s="30">
        <v>65</v>
      </c>
      <c r="AB8" s="30">
        <v>70</v>
      </c>
      <c r="AC8" s="30">
        <v>35</v>
      </c>
      <c r="AD8" s="30">
        <v>30</v>
      </c>
      <c r="AE8" s="41">
        <f>SUM(S8:AD8)</f>
        <v>600</v>
      </c>
      <c r="AF8" s="35">
        <f>(AE8/P8)-1</f>
        <v>0.26315789473684204</v>
      </c>
      <c r="AG8" s="21"/>
      <c r="AH8" s="31" t="str">
        <f>C8</f>
        <v>Proizvod / Usluga 1</v>
      </c>
      <c r="AI8" s="30">
        <v>60</v>
      </c>
      <c r="AJ8" s="30">
        <v>45</v>
      </c>
      <c r="AK8" s="30">
        <v>70</v>
      </c>
      <c r="AL8" s="30">
        <v>90</v>
      </c>
      <c r="AM8" s="30">
        <v>45</v>
      </c>
      <c r="AN8" s="30">
        <v>40</v>
      </c>
      <c r="AO8" s="30">
        <v>70</v>
      </c>
      <c r="AP8" s="30">
        <v>60</v>
      </c>
      <c r="AQ8" s="30">
        <v>90</v>
      </c>
      <c r="AR8" s="30"/>
      <c r="AS8" s="30"/>
      <c r="AT8" s="30"/>
      <c r="AU8" s="41">
        <f>SUM(AI8:AT8)</f>
        <v>570</v>
      </c>
      <c r="AV8" s="35">
        <f>(AU8/AE8)-1</f>
        <v>-5.0000000000000044E-2</v>
      </c>
      <c r="AW8" s="22"/>
      <c r="AX8"/>
      <c r="AY8" s="41">
        <f>AQ8/AA8*100</f>
        <v>138.46153846153845</v>
      </c>
      <c r="AZ8" s="62">
        <f>SUM(AI8:AQ8)/SUM(S8:AA8)*100</f>
        <v>122.58064516129032</v>
      </c>
      <c r="BA8" s="62">
        <f>SUM(AJ8:AP8)/'Godišnji plan prodaje'!O8*100</f>
        <v>67.2</v>
      </c>
      <c r="BB8" s="62">
        <f>SUM(AK8:AQ8)/SUM(U8:AD8)*100</f>
        <v>93</v>
      </c>
    </row>
    <row r="9" spans="1:257" s="16" customFormat="1" ht="20.100000000000001" customHeight="1" x14ac:dyDescent="0.25">
      <c r="B9" s="18"/>
      <c r="C9" s="29" t="s">
        <v>4</v>
      </c>
      <c r="D9" s="30">
        <v>70</v>
      </c>
      <c r="E9" s="30">
        <v>75</v>
      </c>
      <c r="F9" s="30">
        <v>90</v>
      </c>
      <c r="G9" s="30">
        <v>105</v>
      </c>
      <c r="H9" s="30">
        <v>120</v>
      </c>
      <c r="I9" s="30">
        <v>90</v>
      </c>
      <c r="J9" s="30">
        <v>60</v>
      </c>
      <c r="K9" s="30">
        <v>70</v>
      </c>
      <c r="L9" s="30">
        <v>95</v>
      </c>
      <c r="M9" s="30">
        <v>130</v>
      </c>
      <c r="N9" s="30">
        <v>90</v>
      </c>
      <c r="O9" s="30">
        <v>60</v>
      </c>
      <c r="P9" s="41">
        <f t="shared" ref="P9" si="3">SUM(D9:O9)</f>
        <v>1055</v>
      </c>
      <c r="Q9" s="21"/>
      <c r="R9" s="31" t="str">
        <f>C9</f>
        <v>Proizvod / Usluga 2</v>
      </c>
      <c r="S9" s="30">
        <v>70</v>
      </c>
      <c r="T9" s="30">
        <v>110</v>
      </c>
      <c r="U9" s="30">
        <v>55</v>
      </c>
      <c r="V9" s="30">
        <v>125</v>
      </c>
      <c r="W9" s="30">
        <v>90</v>
      </c>
      <c r="X9" s="30">
        <v>115</v>
      </c>
      <c r="Y9" s="30">
        <v>50</v>
      </c>
      <c r="Z9" s="30">
        <v>55</v>
      </c>
      <c r="AA9" s="30">
        <v>140</v>
      </c>
      <c r="AB9" s="30">
        <v>120</v>
      </c>
      <c r="AC9" s="30">
        <v>90</v>
      </c>
      <c r="AD9" s="30">
        <v>80</v>
      </c>
      <c r="AE9" s="41">
        <f t="shared" ref="AE9:AE12" si="4">SUM(S9:AD9)</f>
        <v>1100</v>
      </c>
      <c r="AF9" s="35">
        <f>(AE9/P9)-1</f>
        <v>4.2654028436019065E-2</v>
      </c>
      <c r="AG9" s="21"/>
      <c r="AH9" s="31" t="str">
        <f>C9</f>
        <v>Proizvod / Usluga 2</v>
      </c>
      <c r="AI9" s="30">
        <v>90</v>
      </c>
      <c r="AJ9" s="30">
        <v>70</v>
      </c>
      <c r="AK9" s="30">
        <v>75</v>
      </c>
      <c r="AL9" s="30">
        <v>110</v>
      </c>
      <c r="AM9" s="30">
        <v>180</v>
      </c>
      <c r="AN9" s="30">
        <v>115</v>
      </c>
      <c r="AO9" s="30">
        <v>90</v>
      </c>
      <c r="AP9" s="30">
        <v>60</v>
      </c>
      <c r="AQ9" s="30">
        <v>120</v>
      </c>
      <c r="AR9" s="30"/>
      <c r="AS9" s="30"/>
      <c r="AT9" s="30"/>
      <c r="AU9" s="41">
        <f t="shared" ref="AU9:AU12" si="5">SUM(AI9:AT9)</f>
        <v>910</v>
      </c>
      <c r="AV9" s="35">
        <f>(AU9/AE9)-1</f>
        <v>-0.17272727272727273</v>
      </c>
      <c r="AW9" s="22"/>
      <c r="AX9"/>
      <c r="AY9" s="41">
        <f t="shared" ref="AY9:AY13" si="6">AQ9/AA9*100</f>
        <v>85.714285714285708</v>
      </c>
      <c r="AZ9" s="62">
        <f t="shared" ref="AZ9:AZ13" si="7">SUM(AI9:AQ9)/SUM(S9:AA9)*100</f>
        <v>112.34567901234568</v>
      </c>
      <c r="BA9" s="62">
        <f>SUM(AJ9:AP9)/'Godišnji plan prodaje'!O9*100</f>
        <v>72.916666666666657</v>
      </c>
      <c r="BB9" s="62">
        <f t="shared" ref="BB9:BB12" si="8">SUM(AK9:AQ9)/SUM(U9:AD9)*100</f>
        <v>81.521739130434781</v>
      </c>
    </row>
    <row r="10" spans="1:257" s="16" customFormat="1" ht="20.100000000000001" customHeight="1" x14ac:dyDescent="0.25">
      <c r="B10" s="18"/>
      <c r="C10" s="29" t="s">
        <v>5</v>
      </c>
      <c r="D10" s="30">
        <v>120</v>
      </c>
      <c r="E10" s="30">
        <v>80</v>
      </c>
      <c r="F10" s="30">
        <v>45</v>
      </c>
      <c r="G10" s="30">
        <v>130</v>
      </c>
      <c r="H10" s="30">
        <v>160</v>
      </c>
      <c r="I10" s="30">
        <v>80</v>
      </c>
      <c r="J10" s="30">
        <v>85</v>
      </c>
      <c r="K10" s="30">
        <v>70</v>
      </c>
      <c r="L10" s="30">
        <v>125</v>
      </c>
      <c r="M10" s="30">
        <v>105</v>
      </c>
      <c r="N10" s="30">
        <v>120</v>
      </c>
      <c r="O10" s="30">
        <v>80</v>
      </c>
      <c r="P10" s="41">
        <f>SUM(D10:O10)</f>
        <v>1200</v>
      </c>
      <c r="Q10" s="21"/>
      <c r="R10" s="31" t="str">
        <f>C10</f>
        <v>Proizvod / Usluga 3</v>
      </c>
      <c r="S10" s="30">
        <v>100</v>
      </c>
      <c r="T10" s="30">
        <v>85</v>
      </c>
      <c r="U10" s="30">
        <v>65</v>
      </c>
      <c r="V10" s="30">
        <v>190</v>
      </c>
      <c r="W10" s="30">
        <v>205</v>
      </c>
      <c r="X10" s="30">
        <v>160</v>
      </c>
      <c r="Y10" s="30">
        <v>130</v>
      </c>
      <c r="Z10" s="30">
        <v>120</v>
      </c>
      <c r="AA10" s="30">
        <v>145</v>
      </c>
      <c r="AB10" s="30">
        <v>90</v>
      </c>
      <c r="AC10" s="30">
        <v>80</v>
      </c>
      <c r="AD10" s="30">
        <v>50</v>
      </c>
      <c r="AE10" s="41">
        <f t="shared" si="4"/>
        <v>1420</v>
      </c>
      <c r="AF10" s="35">
        <f>(AE10/P10)-1</f>
        <v>0.18333333333333335</v>
      </c>
      <c r="AG10" s="21"/>
      <c r="AH10" s="31" t="str">
        <f>C10</f>
        <v>Proizvod / Usluga 3</v>
      </c>
      <c r="AI10" s="30">
        <v>115</v>
      </c>
      <c r="AJ10" s="30">
        <v>130</v>
      </c>
      <c r="AK10" s="30">
        <v>140</v>
      </c>
      <c r="AL10" s="30">
        <v>190</v>
      </c>
      <c r="AM10" s="30">
        <v>220</v>
      </c>
      <c r="AN10" s="30">
        <v>150</v>
      </c>
      <c r="AO10" s="30">
        <v>130</v>
      </c>
      <c r="AP10" s="30">
        <v>90</v>
      </c>
      <c r="AQ10" s="30">
        <v>105</v>
      </c>
      <c r="AR10" s="30"/>
      <c r="AS10" s="30"/>
      <c r="AT10" s="30"/>
      <c r="AU10" s="41">
        <f t="shared" si="5"/>
        <v>1270</v>
      </c>
      <c r="AV10" s="35">
        <f>(AU10/AE10)-1</f>
        <v>-0.10563380281690138</v>
      </c>
      <c r="AW10" s="22"/>
      <c r="AX10"/>
      <c r="AY10" s="41">
        <f t="shared" si="6"/>
        <v>72.41379310344827</v>
      </c>
      <c r="AZ10" s="62">
        <f t="shared" si="7"/>
        <v>105.83333333333333</v>
      </c>
      <c r="BA10" s="62">
        <f>SUM(AJ10:AP10)/'Godišnji plan prodaje'!O10*100</f>
        <v>92.10526315789474</v>
      </c>
      <c r="BB10" s="62">
        <f t="shared" si="8"/>
        <v>82.995951417004051</v>
      </c>
    </row>
    <row r="11" spans="1:257" s="16" customFormat="1" ht="20.100000000000001" customHeight="1" x14ac:dyDescent="0.25">
      <c r="B11" s="18"/>
      <c r="C11" s="29" t="s">
        <v>6</v>
      </c>
      <c r="D11" s="30">
        <v>90</v>
      </c>
      <c r="E11" s="30">
        <v>100</v>
      </c>
      <c r="F11" s="30">
        <v>120</v>
      </c>
      <c r="G11" s="30">
        <v>70</v>
      </c>
      <c r="H11" s="30">
        <v>60</v>
      </c>
      <c r="I11" s="30">
        <v>120</v>
      </c>
      <c r="J11" s="30">
        <v>140</v>
      </c>
      <c r="K11" s="30">
        <v>160</v>
      </c>
      <c r="L11" s="30">
        <v>115</v>
      </c>
      <c r="M11" s="30">
        <v>80</v>
      </c>
      <c r="N11" s="30">
        <v>65</v>
      </c>
      <c r="O11" s="30">
        <v>80</v>
      </c>
      <c r="P11" s="41">
        <f t="shared" ref="P11:P12" si="9">SUM(D11:O11)</f>
        <v>1200</v>
      </c>
      <c r="Q11" s="21"/>
      <c r="R11" s="31" t="str">
        <f>C11</f>
        <v>Proizvod / Usluga 4</v>
      </c>
      <c r="S11" s="30">
        <v>70</v>
      </c>
      <c r="T11" s="30">
        <v>90</v>
      </c>
      <c r="U11" s="30">
        <v>120</v>
      </c>
      <c r="V11" s="30">
        <v>160</v>
      </c>
      <c r="W11" s="30">
        <v>115</v>
      </c>
      <c r="X11" s="30">
        <v>200</v>
      </c>
      <c r="Y11" s="30">
        <v>230</v>
      </c>
      <c r="Z11" s="30">
        <v>150</v>
      </c>
      <c r="AA11" s="30">
        <v>95</v>
      </c>
      <c r="AB11" s="30">
        <v>170</v>
      </c>
      <c r="AC11" s="30">
        <v>80</v>
      </c>
      <c r="AD11" s="30">
        <v>60</v>
      </c>
      <c r="AE11" s="41">
        <f t="shared" si="4"/>
        <v>1540</v>
      </c>
      <c r="AF11" s="35">
        <f>(AE11/P11)-1</f>
        <v>0.28333333333333344</v>
      </c>
      <c r="AG11" s="21"/>
      <c r="AH11" s="31" t="str">
        <f>C11</f>
        <v>Proizvod / Usluga 4</v>
      </c>
      <c r="AI11" s="30">
        <v>90</v>
      </c>
      <c r="AJ11" s="30">
        <v>115</v>
      </c>
      <c r="AK11" s="30">
        <v>140</v>
      </c>
      <c r="AL11" s="30">
        <v>270</v>
      </c>
      <c r="AM11" s="30">
        <v>160</v>
      </c>
      <c r="AN11" s="30">
        <v>120</v>
      </c>
      <c r="AO11" s="30">
        <v>140</v>
      </c>
      <c r="AP11" s="30">
        <v>150</v>
      </c>
      <c r="AQ11" s="30">
        <v>90</v>
      </c>
      <c r="AR11" s="30"/>
      <c r="AS11" s="30"/>
      <c r="AT11" s="30"/>
      <c r="AU11" s="41">
        <f t="shared" si="5"/>
        <v>1275</v>
      </c>
      <c r="AV11" s="35">
        <f>(AU11/AE11)-1</f>
        <v>-0.17207792207792205</v>
      </c>
      <c r="AW11" s="22"/>
      <c r="AX11"/>
      <c r="AY11" s="41">
        <f t="shared" si="6"/>
        <v>94.73684210526315</v>
      </c>
      <c r="AZ11" s="62">
        <f t="shared" si="7"/>
        <v>103.65853658536585</v>
      </c>
      <c r="BA11" s="62">
        <f>SUM(AJ11:AP11)/'Godišnji plan prodaje'!O11*100</f>
        <v>89.754098360655746</v>
      </c>
      <c r="BB11" s="62">
        <f t="shared" si="8"/>
        <v>77.536231884057969</v>
      </c>
    </row>
    <row r="12" spans="1:257" s="16" customFormat="1" ht="20.100000000000001" customHeight="1" thickBot="1" x14ac:dyDescent="0.3">
      <c r="B12" s="18"/>
      <c r="C12" s="29" t="s">
        <v>7</v>
      </c>
      <c r="D12" s="30">
        <v>230</v>
      </c>
      <c r="E12" s="30">
        <v>270</v>
      </c>
      <c r="F12" s="30">
        <v>130</v>
      </c>
      <c r="G12" s="30">
        <v>180</v>
      </c>
      <c r="H12" s="30">
        <v>160</v>
      </c>
      <c r="I12" s="30">
        <v>110</v>
      </c>
      <c r="J12" s="30">
        <v>70</v>
      </c>
      <c r="K12" s="30">
        <v>70</v>
      </c>
      <c r="L12" s="30">
        <v>130</v>
      </c>
      <c r="M12" s="30">
        <v>190</v>
      </c>
      <c r="N12" s="30">
        <v>30</v>
      </c>
      <c r="O12" s="30">
        <v>280</v>
      </c>
      <c r="P12" s="41">
        <f t="shared" si="9"/>
        <v>1850</v>
      </c>
      <c r="Q12" s="21"/>
      <c r="R12" s="31" t="str">
        <f>C12</f>
        <v>Proizvod / Usluga 5</v>
      </c>
      <c r="S12" s="30">
        <v>140</v>
      </c>
      <c r="T12" s="30">
        <v>160</v>
      </c>
      <c r="U12" s="30">
        <v>110</v>
      </c>
      <c r="V12" s="30">
        <v>230</v>
      </c>
      <c r="W12" s="30">
        <v>220</v>
      </c>
      <c r="X12" s="30">
        <v>280</v>
      </c>
      <c r="Y12" s="30">
        <v>195</v>
      </c>
      <c r="Z12" s="30">
        <v>120</v>
      </c>
      <c r="AA12" s="30">
        <v>205</v>
      </c>
      <c r="AB12" s="30">
        <v>270</v>
      </c>
      <c r="AC12" s="30">
        <v>135</v>
      </c>
      <c r="AD12" s="30">
        <v>135</v>
      </c>
      <c r="AE12" s="41">
        <f t="shared" si="4"/>
        <v>2200</v>
      </c>
      <c r="AF12" s="35">
        <f>(AE12/P12)-1</f>
        <v>0.18918918918918926</v>
      </c>
      <c r="AG12" s="21"/>
      <c r="AH12" s="31" t="str">
        <f>C12</f>
        <v>Proizvod / Usluga 5</v>
      </c>
      <c r="AI12" s="30">
        <v>70</v>
      </c>
      <c r="AJ12" s="30">
        <v>130</v>
      </c>
      <c r="AK12" s="30">
        <v>80</v>
      </c>
      <c r="AL12" s="30">
        <v>90</v>
      </c>
      <c r="AM12" s="30">
        <v>115</v>
      </c>
      <c r="AN12" s="30">
        <v>180</v>
      </c>
      <c r="AO12" s="30">
        <v>130</v>
      </c>
      <c r="AP12" s="30">
        <v>140</v>
      </c>
      <c r="AQ12" s="30">
        <v>190</v>
      </c>
      <c r="AR12" s="30"/>
      <c r="AS12" s="30"/>
      <c r="AT12" s="30"/>
      <c r="AU12" s="41">
        <f t="shared" si="5"/>
        <v>1125</v>
      </c>
      <c r="AV12" s="35">
        <f>(AU12/AE12)-1</f>
        <v>-0.48863636363636365</v>
      </c>
      <c r="AW12" s="22"/>
      <c r="AX12"/>
      <c r="AY12" s="41">
        <f t="shared" si="6"/>
        <v>92.682926829268297</v>
      </c>
      <c r="AZ12" s="62">
        <f t="shared" si="7"/>
        <v>67.771084337349393</v>
      </c>
      <c r="BA12" s="62">
        <f>SUM(AJ12:AP12)/'Godišnji plan prodaje'!O12*100</f>
        <v>34.189723320158109</v>
      </c>
      <c r="BB12" s="62">
        <f t="shared" si="8"/>
        <v>48.684210526315788</v>
      </c>
    </row>
    <row r="13" spans="1:257" s="16" customFormat="1" ht="20.100000000000001" customHeight="1" x14ac:dyDescent="0.25">
      <c r="B13" s="18"/>
      <c r="C13" s="45" t="s">
        <v>17</v>
      </c>
      <c r="D13" s="56">
        <f t="shared" ref="D13:O13" si="10">SUM(D8:D12)</f>
        <v>540</v>
      </c>
      <c r="E13" s="56">
        <f t="shared" si="10"/>
        <v>550</v>
      </c>
      <c r="F13" s="56">
        <f t="shared" si="10"/>
        <v>425</v>
      </c>
      <c r="G13" s="56">
        <f t="shared" si="10"/>
        <v>530</v>
      </c>
      <c r="H13" s="56">
        <f t="shared" si="10"/>
        <v>550</v>
      </c>
      <c r="I13" s="56">
        <f t="shared" si="10"/>
        <v>430</v>
      </c>
      <c r="J13" s="56">
        <f t="shared" si="10"/>
        <v>390</v>
      </c>
      <c r="K13" s="56">
        <f t="shared" si="10"/>
        <v>400</v>
      </c>
      <c r="L13" s="56">
        <f t="shared" si="10"/>
        <v>525</v>
      </c>
      <c r="M13" s="56">
        <f t="shared" si="10"/>
        <v>560</v>
      </c>
      <c r="N13" s="56">
        <f t="shared" si="10"/>
        <v>350</v>
      </c>
      <c r="O13" s="57">
        <f t="shared" si="10"/>
        <v>530</v>
      </c>
      <c r="P13" s="58">
        <f>SUM(P7:P12)</f>
        <v>5780</v>
      </c>
      <c r="Q13" s="21"/>
      <c r="R13" s="45" t="s">
        <v>16</v>
      </c>
      <c r="S13" s="56">
        <f t="shared" ref="S13:AD13" si="11">SUM(S8:S12)</f>
        <v>420</v>
      </c>
      <c r="T13" s="56">
        <f t="shared" si="11"/>
        <v>505</v>
      </c>
      <c r="U13" s="56">
        <f t="shared" si="11"/>
        <v>440</v>
      </c>
      <c r="V13" s="56">
        <f t="shared" si="11"/>
        <v>760</v>
      </c>
      <c r="W13" s="56">
        <f t="shared" si="11"/>
        <v>675</v>
      </c>
      <c r="X13" s="56">
        <f t="shared" si="11"/>
        <v>785</v>
      </c>
      <c r="Y13" s="56">
        <f t="shared" si="11"/>
        <v>625</v>
      </c>
      <c r="Z13" s="56">
        <f t="shared" si="11"/>
        <v>505</v>
      </c>
      <c r="AA13" s="56">
        <f t="shared" si="11"/>
        <v>650</v>
      </c>
      <c r="AB13" s="56">
        <f t="shared" si="11"/>
        <v>720</v>
      </c>
      <c r="AC13" s="56">
        <f t="shared" si="11"/>
        <v>420</v>
      </c>
      <c r="AD13" s="57">
        <f t="shared" si="11"/>
        <v>355</v>
      </c>
      <c r="AE13" s="58">
        <f>SUM(AE7:AE12)</f>
        <v>6860</v>
      </c>
      <c r="AF13" s="59">
        <f t="shared" ref="AF13" si="12">AE13-P13</f>
        <v>1080</v>
      </c>
      <c r="AG13" s="21"/>
      <c r="AH13" s="45" t="s">
        <v>16</v>
      </c>
      <c r="AI13" s="56">
        <f t="shared" ref="AI13:AT13" si="13">SUM(AI8:AI12)</f>
        <v>425</v>
      </c>
      <c r="AJ13" s="56">
        <f t="shared" si="13"/>
        <v>490</v>
      </c>
      <c r="AK13" s="56">
        <f t="shared" si="13"/>
        <v>505</v>
      </c>
      <c r="AL13" s="56">
        <f t="shared" si="13"/>
        <v>750</v>
      </c>
      <c r="AM13" s="56">
        <f t="shared" si="13"/>
        <v>720</v>
      </c>
      <c r="AN13" s="56">
        <f t="shared" si="13"/>
        <v>605</v>
      </c>
      <c r="AO13" s="56">
        <f t="shared" si="13"/>
        <v>560</v>
      </c>
      <c r="AP13" s="56">
        <f t="shared" si="13"/>
        <v>500</v>
      </c>
      <c r="AQ13" s="56">
        <f t="shared" si="13"/>
        <v>595</v>
      </c>
      <c r="AR13" s="56">
        <f t="shared" si="13"/>
        <v>0</v>
      </c>
      <c r="AS13" s="56">
        <f t="shared" si="13"/>
        <v>0</v>
      </c>
      <c r="AT13" s="57">
        <f t="shared" si="13"/>
        <v>0</v>
      </c>
      <c r="AU13" s="58">
        <f>SUM(AU7:AU12)</f>
        <v>5150</v>
      </c>
      <c r="AV13" s="59">
        <f>AU13-AE13</f>
        <v>-1710</v>
      </c>
      <c r="AW13" s="21"/>
      <c r="AX13"/>
      <c r="AY13" s="41">
        <f t="shared" si="6"/>
        <v>91.538461538461533</v>
      </c>
      <c r="AZ13" s="62">
        <f t="shared" si="7"/>
        <v>95.992544268406334</v>
      </c>
      <c r="BA13" s="62">
        <f>SUM(AJ13:AP13)/'Godišnji plan prodaje'!O13*100</f>
        <v>63.78378378378379</v>
      </c>
      <c r="BB13" s="62">
        <f>SUM(AK13:AQ13)/SUM(U13:AD13)*100</f>
        <v>71.356360572872788</v>
      </c>
    </row>
    <row r="14" spans="1:257" s="16" customFormat="1" ht="9.6" customHeight="1" x14ac:dyDescent="0.25">
      <c r="B14" s="18"/>
      <c r="C14" s="20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2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2"/>
      <c r="AF14" s="22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2"/>
      <c r="AV14" s="22"/>
      <c r="AW14" s="21"/>
      <c r="AX14"/>
    </row>
    <row r="15" spans="1:257" s="16" customFormat="1" ht="20.100000000000001" customHeight="1" x14ac:dyDescent="0.25">
      <c r="B15" s="18"/>
      <c r="C15" s="23" t="s">
        <v>8</v>
      </c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4" t="s">
        <v>19</v>
      </c>
      <c r="Q15" s="21"/>
      <c r="R15" s="23" t="s">
        <v>8</v>
      </c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4" t="s">
        <v>19</v>
      </c>
      <c r="AF15" s="22" t="s">
        <v>15</v>
      </c>
      <c r="AG15" s="21"/>
      <c r="AH15" s="23" t="s">
        <v>8</v>
      </c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4" t="s">
        <v>19</v>
      </c>
      <c r="AV15" s="22" t="s">
        <v>15</v>
      </c>
      <c r="AW15" s="21"/>
      <c r="AX15"/>
      <c r="AY15" s="24" t="s">
        <v>33</v>
      </c>
      <c r="AZ15" s="24" t="s">
        <v>32</v>
      </c>
      <c r="BA15" s="24" t="s">
        <v>38</v>
      </c>
      <c r="BB15" s="24" t="s">
        <v>34</v>
      </c>
    </row>
    <row r="16" spans="1:257" s="16" customFormat="1" ht="20.100000000000001" customHeight="1" x14ac:dyDescent="0.25">
      <c r="B16" s="18"/>
      <c r="C16" s="31" t="str">
        <f>C8</f>
        <v>Proizvod / Usluga 1</v>
      </c>
      <c r="D16" s="32">
        <v>100</v>
      </c>
      <c r="E16" s="32">
        <v>100</v>
      </c>
      <c r="F16" s="32">
        <v>105</v>
      </c>
      <c r="G16" s="32">
        <v>105</v>
      </c>
      <c r="H16" s="32">
        <v>105</v>
      </c>
      <c r="I16" s="32">
        <v>105</v>
      </c>
      <c r="J16" s="32">
        <v>105</v>
      </c>
      <c r="K16" s="32">
        <v>100</v>
      </c>
      <c r="L16" s="32">
        <v>100</v>
      </c>
      <c r="M16" s="32">
        <v>100</v>
      </c>
      <c r="N16" s="32">
        <v>100</v>
      </c>
      <c r="O16" s="32">
        <v>110</v>
      </c>
      <c r="P16" s="40">
        <f>AVERAGE(D16:O16)</f>
        <v>102.91666666666667</v>
      </c>
      <c r="Q16" s="21"/>
      <c r="R16" s="31" t="str">
        <f>R8</f>
        <v>Proizvod / Usluga 1</v>
      </c>
      <c r="S16" s="32">
        <v>110</v>
      </c>
      <c r="T16" s="32">
        <v>100</v>
      </c>
      <c r="U16" s="32">
        <v>110</v>
      </c>
      <c r="V16" s="32">
        <v>110</v>
      </c>
      <c r="W16" s="32">
        <v>110</v>
      </c>
      <c r="X16" s="32">
        <v>115</v>
      </c>
      <c r="Y16" s="32">
        <v>115</v>
      </c>
      <c r="Z16" s="32">
        <v>115</v>
      </c>
      <c r="AA16" s="32">
        <v>115</v>
      </c>
      <c r="AB16" s="32">
        <v>110</v>
      </c>
      <c r="AC16" s="32">
        <v>110</v>
      </c>
      <c r="AD16" s="32">
        <v>115</v>
      </c>
      <c r="AE16" s="40">
        <f>AVERAGE(S16:AD16)</f>
        <v>111.25</v>
      </c>
      <c r="AF16" s="34">
        <f>AE16-P16</f>
        <v>8.3333333333333286</v>
      </c>
      <c r="AG16" s="21"/>
      <c r="AH16" s="31" t="str">
        <f>AH8</f>
        <v>Proizvod / Usluga 1</v>
      </c>
      <c r="AI16" s="32">
        <v>115</v>
      </c>
      <c r="AJ16" s="32">
        <v>115</v>
      </c>
      <c r="AK16" s="32">
        <v>115</v>
      </c>
      <c r="AL16" s="32">
        <v>115</v>
      </c>
      <c r="AM16" s="32">
        <v>120</v>
      </c>
      <c r="AN16" s="32">
        <v>120</v>
      </c>
      <c r="AO16" s="32">
        <v>120</v>
      </c>
      <c r="AP16" s="32">
        <v>120</v>
      </c>
      <c r="AQ16" s="32">
        <v>120</v>
      </c>
      <c r="AS16" s="32"/>
      <c r="AT16" s="32"/>
      <c r="AU16" s="40">
        <f>AVERAGE(AI16:AT16)</f>
        <v>117.77777777777777</v>
      </c>
      <c r="AV16" s="34">
        <f>AU16-AE16</f>
        <v>6.5277777777777715</v>
      </c>
      <c r="AW16" s="21"/>
      <c r="AX16"/>
      <c r="AY16" s="41">
        <f>AQ16/AA16*100</f>
        <v>104.34782608695652</v>
      </c>
      <c r="AZ16" s="62">
        <f>SUM(AI16:AQ16)/SUM(S16:AA16)*100</f>
        <v>106</v>
      </c>
      <c r="BA16" s="62">
        <f>SUM(AJ16:AP16)/'Godišnji plan prodaje'!O16*100</f>
        <v>750</v>
      </c>
      <c r="BB16" s="62">
        <f>SUM(AK16:AQ16)/SUM(U16:AD16)*100</f>
        <v>73.777777777777771</v>
      </c>
    </row>
    <row r="17" spans="2:54" s="16" customFormat="1" ht="20.100000000000001" customHeight="1" x14ac:dyDescent="0.25">
      <c r="B17" s="18"/>
      <c r="C17" s="31" t="str">
        <f>C9</f>
        <v>Proizvod / Usluga 2</v>
      </c>
      <c r="D17" s="32">
        <v>80</v>
      </c>
      <c r="E17" s="32">
        <v>80</v>
      </c>
      <c r="F17" s="32">
        <v>80</v>
      </c>
      <c r="G17" s="32">
        <v>80</v>
      </c>
      <c r="H17" s="32">
        <v>85</v>
      </c>
      <c r="I17" s="32">
        <v>85</v>
      </c>
      <c r="J17" s="32">
        <v>85</v>
      </c>
      <c r="K17" s="32">
        <v>90</v>
      </c>
      <c r="L17" s="32">
        <v>90</v>
      </c>
      <c r="M17" s="32">
        <v>90</v>
      </c>
      <c r="N17" s="32">
        <v>90</v>
      </c>
      <c r="O17" s="32">
        <v>90</v>
      </c>
      <c r="P17" s="40">
        <f t="shared" ref="P17:P20" si="14">AVERAGE(D17:O17)</f>
        <v>85.416666666666671</v>
      </c>
      <c r="Q17" s="21"/>
      <c r="R17" s="31" t="str">
        <f>R9</f>
        <v>Proizvod / Usluga 2</v>
      </c>
      <c r="S17" s="32">
        <v>90</v>
      </c>
      <c r="T17" s="32">
        <v>90</v>
      </c>
      <c r="U17" s="32">
        <v>90</v>
      </c>
      <c r="V17" s="32">
        <v>90</v>
      </c>
      <c r="W17" s="32">
        <v>95</v>
      </c>
      <c r="X17" s="32">
        <v>95</v>
      </c>
      <c r="Y17" s="32">
        <v>95</v>
      </c>
      <c r="Z17" s="32">
        <v>95</v>
      </c>
      <c r="AA17" s="32">
        <v>95</v>
      </c>
      <c r="AB17" s="32">
        <v>95</v>
      </c>
      <c r="AC17" s="32">
        <v>95</v>
      </c>
      <c r="AD17" s="32">
        <v>100</v>
      </c>
      <c r="AE17" s="40">
        <f t="shared" ref="AE17:AE20" si="15">AVERAGE(S17:AD17)</f>
        <v>93.75</v>
      </c>
      <c r="AF17" s="34">
        <f>AE17-P17</f>
        <v>8.3333333333333286</v>
      </c>
      <c r="AG17" s="21"/>
      <c r="AH17" s="31" t="str">
        <f>AH9</f>
        <v>Proizvod / Usluga 2</v>
      </c>
      <c r="AI17" s="32">
        <v>100</v>
      </c>
      <c r="AJ17" s="32">
        <v>100</v>
      </c>
      <c r="AK17" s="32">
        <v>95</v>
      </c>
      <c r="AL17" s="32">
        <v>95</v>
      </c>
      <c r="AM17" s="32">
        <v>95</v>
      </c>
      <c r="AN17" s="32">
        <v>95</v>
      </c>
      <c r="AO17" s="32">
        <v>90</v>
      </c>
      <c r="AP17" s="32">
        <v>90</v>
      </c>
      <c r="AQ17" s="32">
        <v>90</v>
      </c>
      <c r="AR17" s="32"/>
      <c r="AS17" s="32"/>
      <c r="AT17" s="32"/>
      <c r="AU17" s="40">
        <f t="shared" ref="AU17:AU20" si="16">AVERAGE(AI17:AT17)</f>
        <v>94.444444444444443</v>
      </c>
      <c r="AV17" s="34">
        <f>AU17-AE17</f>
        <v>0.69444444444444287</v>
      </c>
      <c r="AW17" s="21"/>
      <c r="AX17"/>
      <c r="AY17" s="41">
        <f t="shared" ref="AY17:AY20" si="17">AQ17/AA17*100</f>
        <v>94.73684210526315</v>
      </c>
      <c r="AZ17" s="62">
        <f t="shared" ref="AZ17:AZ20" si="18">SUM(AI17:AQ17)/SUM(S17:AA17)*100</f>
        <v>101.79640718562875</v>
      </c>
      <c r="BA17" s="62">
        <f>SUM(AJ17:AP17)/'Godišnji plan prodaje'!O17*100</f>
        <v>733.33333333333326</v>
      </c>
      <c r="BB17" s="62">
        <f t="shared" ref="BB17:BB20" si="19">SUM(AK17:AQ17)/SUM(U17:AD17)*100</f>
        <v>68.783068783068785</v>
      </c>
    </row>
    <row r="18" spans="2:54" s="16" customFormat="1" ht="20.100000000000001" customHeight="1" x14ac:dyDescent="0.25">
      <c r="B18" s="18"/>
      <c r="C18" s="31" t="str">
        <f>C10</f>
        <v>Proizvod / Usluga 3</v>
      </c>
      <c r="D18" s="32">
        <v>150</v>
      </c>
      <c r="E18" s="32">
        <v>150</v>
      </c>
      <c r="F18" s="32">
        <v>150</v>
      </c>
      <c r="G18" s="32">
        <v>150</v>
      </c>
      <c r="H18" s="32">
        <v>145</v>
      </c>
      <c r="I18" s="32">
        <v>145</v>
      </c>
      <c r="J18" s="32">
        <v>145</v>
      </c>
      <c r="K18" s="32">
        <v>145</v>
      </c>
      <c r="L18" s="32">
        <v>130</v>
      </c>
      <c r="M18" s="32">
        <v>130</v>
      </c>
      <c r="N18" s="32">
        <v>130</v>
      </c>
      <c r="O18" s="32">
        <v>130</v>
      </c>
      <c r="P18" s="40">
        <f t="shared" si="14"/>
        <v>141.66666666666666</v>
      </c>
      <c r="Q18" s="21"/>
      <c r="R18" s="31" t="str">
        <f>R10</f>
        <v>Proizvod / Usluga 3</v>
      </c>
      <c r="S18" s="32">
        <v>135</v>
      </c>
      <c r="T18" s="32">
        <v>135</v>
      </c>
      <c r="U18" s="32">
        <v>135</v>
      </c>
      <c r="V18" s="32">
        <v>135</v>
      </c>
      <c r="W18" s="32">
        <v>140</v>
      </c>
      <c r="X18" s="32">
        <v>140</v>
      </c>
      <c r="Y18" s="32">
        <v>140</v>
      </c>
      <c r="Z18" s="32">
        <v>140</v>
      </c>
      <c r="AA18" s="32">
        <v>140</v>
      </c>
      <c r="AB18" s="32">
        <v>150</v>
      </c>
      <c r="AC18" s="32">
        <v>150</v>
      </c>
      <c r="AD18" s="32">
        <v>150</v>
      </c>
      <c r="AE18" s="40">
        <f t="shared" si="15"/>
        <v>140.83333333333334</v>
      </c>
      <c r="AF18" s="34">
        <f>AE18-P18</f>
        <v>-0.83333333333331439</v>
      </c>
      <c r="AG18" s="21"/>
      <c r="AH18" s="31" t="str">
        <f>AH10</f>
        <v>Proizvod / Usluga 3</v>
      </c>
      <c r="AI18" s="32">
        <v>150</v>
      </c>
      <c r="AJ18" s="32">
        <v>150</v>
      </c>
      <c r="AK18" s="32">
        <v>150</v>
      </c>
      <c r="AL18" s="32">
        <v>150</v>
      </c>
      <c r="AM18" s="32">
        <v>150</v>
      </c>
      <c r="AN18" s="32">
        <v>150</v>
      </c>
      <c r="AO18" s="32">
        <v>150</v>
      </c>
      <c r="AP18" s="32">
        <v>150</v>
      </c>
      <c r="AQ18" s="32">
        <v>150</v>
      </c>
      <c r="AR18" s="32"/>
      <c r="AS18" s="32"/>
      <c r="AT18" s="32"/>
      <c r="AU18" s="40">
        <f t="shared" si="16"/>
        <v>150</v>
      </c>
      <c r="AV18" s="34">
        <f>AU18-AE18</f>
        <v>9.1666666666666572</v>
      </c>
      <c r="AW18" s="21"/>
      <c r="AX18"/>
      <c r="AY18" s="41">
        <f t="shared" si="17"/>
        <v>107.14285714285714</v>
      </c>
      <c r="AZ18" s="62">
        <f t="shared" si="18"/>
        <v>108.87096774193547</v>
      </c>
      <c r="BA18" s="62">
        <f>SUM(AJ18:AP18)/'Godišnji plan prodaje'!O18*100</f>
        <v>777.77777777777771</v>
      </c>
      <c r="BB18" s="62">
        <f t="shared" si="19"/>
        <v>73.943661971830991</v>
      </c>
    </row>
    <row r="19" spans="2:54" s="16" customFormat="1" ht="20.100000000000001" customHeight="1" x14ac:dyDescent="0.25">
      <c r="B19" s="18"/>
      <c r="C19" s="31" t="str">
        <f>C11</f>
        <v>Proizvod / Usluga 4</v>
      </c>
      <c r="D19" s="32">
        <v>90</v>
      </c>
      <c r="E19" s="32">
        <v>90</v>
      </c>
      <c r="F19" s="32">
        <v>95</v>
      </c>
      <c r="G19" s="32">
        <v>95</v>
      </c>
      <c r="H19" s="32">
        <v>95</v>
      </c>
      <c r="I19" s="32">
        <v>100</v>
      </c>
      <c r="J19" s="32">
        <v>100</v>
      </c>
      <c r="K19" s="32">
        <v>95</v>
      </c>
      <c r="L19" s="32">
        <v>100</v>
      </c>
      <c r="M19" s="32">
        <v>105</v>
      </c>
      <c r="N19" s="32">
        <v>95</v>
      </c>
      <c r="O19" s="32">
        <v>100</v>
      </c>
      <c r="P19" s="40">
        <f t="shared" si="14"/>
        <v>96.666666666666671</v>
      </c>
      <c r="Q19" s="21"/>
      <c r="R19" s="31" t="str">
        <f>R11</f>
        <v>Proizvod / Usluga 4</v>
      </c>
      <c r="S19" s="32">
        <v>100</v>
      </c>
      <c r="T19" s="32">
        <v>100</v>
      </c>
      <c r="U19" s="32">
        <v>110</v>
      </c>
      <c r="V19" s="32">
        <v>110</v>
      </c>
      <c r="W19" s="32">
        <v>110</v>
      </c>
      <c r="X19" s="32">
        <v>110</v>
      </c>
      <c r="Y19" s="32">
        <v>110</v>
      </c>
      <c r="Z19" s="32">
        <v>100</v>
      </c>
      <c r="AA19" s="32">
        <v>100</v>
      </c>
      <c r="AB19" s="32">
        <v>110</v>
      </c>
      <c r="AC19" s="32">
        <v>110</v>
      </c>
      <c r="AD19" s="32">
        <v>100</v>
      </c>
      <c r="AE19" s="40">
        <f t="shared" si="15"/>
        <v>105.83333333333333</v>
      </c>
      <c r="AF19" s="34">
        <f>AE19-P19</f>
        <v>9.1666666666666572</v>
      </c>
      <c r="AG19" s="21"/>
      <c r="AH19" s="31" t="str">
        <f>AH11</f>
        <v>Proizvod / Usluga 4</v>
      </c>
      <c r="AI19" s="32">
        <v>115</v>
      </c>
      <c r="AJ19" s="32">
        <v>115</v>
      </c>
      <c r="AK19" s="32">
        <v>115</v>
      </c>
      <c r="AL19" s="32">
        <v>115</v>
      </c>
      <c r="AM19" s="32">
        <v>115</v>
      </c>
      <c r="AN19" s="32">
        <v>115</v>
      </c>
      <c r="AO19" s="32">
        <v>115</v>
      </c>
      <c r="AP19" s="32">
        <v>115</v>
      </c>
      <c r="AQ19" s="32">
        <v>110</v>
      </c>
      <c r="AR19" s="32"/>
      <c r="AS19" s="32"/>
      <c r="AT19" s="32"/>
      <c r="AU19" s="40">
        <f t="shared" si="16"/>
        <v>114.44444444444444</v>
      </c>
      <c r="AV19" s="34">
        <f>AU19-AE19</f>
        <v>8.6111111111111143</v>
      </c>
      <c r="AW19" s="21"/>
      <c r="AX19"/>
      <c r="AY19" s="41">
        <f t="shared" si="17"/>
        <v>110.00000000000001</v>
      </c>
      <c r="AZ19" s="62">
        <f t="shared" si="18"/>
        <v>108.42105263157895</v>
      </c>
      <c r="BA19" s="62">
        <f>SUM(AJ19:AP19)/'Godišnji plan prodaje'!O19*100</f>
        <v>805.00000000000011</v>
      </c>
      <c r="BB19" s="62">
        <f t="shared" si="19"/>
        <v>74.766355140186917</v>
      </c>
    </row>
    <row r="20" spans="2:54" s="16" customFormat="1" ht="20.100000000000001" customHeight="1" x14ac:dyDescent="0.25">
      <c r="B20" s="18"/>
      <c r="C20" s="31" t="str">
        <f>C12</f>
        <v>Proizvod / Usluga 5</v>
      </c>
      <c r="D20" s="32">
        <v>120</v>
      </c>
      <c r="E20" s="32">
        <v>120</v>
      </c>
      <c r="F20" s="32">
        <v>90</v>
      </c>
      <c r="G20" s="32">
        <v>90</v>
      </c>
      <c r="H20" s="32">
        <v>110</v>
      </c>
      <c r="I20" s="32">
        <v>110</v>
      </c>
      <c r="J20" s="32">
        <v>110</v>
      </c>
      <c r="K20" s="32">
        <v>130</v>
      </c>
      <c r="L20" s="32">
        <v>130</v>
      </c>
      <c r="M20" s="32">
        <v>145</v>
      </c>
      <c r="N20" s="32">
        <v>145</v>
      </c>
      <c r="O20" s="32">
        <v>125</v>
      </c>
      <c r="P20" s="40">
        <f t="shared" si="14"/>
        <v>118.75</v>
      </c>
      <c r="Q20" s="21"/>
      <c r="R20" s="31" t="str">
        <f>R12</f>
        <v>Proizvod / Usluga 5</v>
      </c>
      <c r="S20" s="32">
        <v>130</v>
      </c>
      <c r="T20" s="32">
        <v>120</v>
      </c>
      <c r="U20" s="32">
        <v>125</v>
      </c>
      <c r="V20" s="32">
        <v>110</v>
      </c>
      <c r="W20" s="32">
        <v>115</v>
      </c>
      <c r="X20" s="32">
        <v>130</v>
      </c>
      <c r="Y20" s="32">
        <v>130</v>
      </c>
      <c r="Z20" s="32">
        <v>105</v>
      </c>
      <c r="AA20" s="32">
        <v>100</v>
      </c>
      <c r="AB20" s="32">
        <v>130</v>
      </c>
      <c r="AC20" s="32">
        <v>120</v>
      </c>
      <c r="AD20" s="32">
        <v>135</v>
      </c>
      <c r="AE20" s="40">
        <f t="shared" si="15"/>
        <v>120.83333333333333</v>
      </c>
      <c r="AF20" s="34">
        <f>AE20-P20</f>
        <v>2.0833333333333286</v>
      </c>
      <c r="AG20" s="21"/>
      <c r="AH20" s="31" t="str">
        <f>AH12</f>
        <v>Proizvod / Usluga 5</v>
      </c>
      <c r="AI20" s="32">
        <v>120</v>
      </c>
      <c r="AJ20" s="32">
        <v>120</v>
      </c>
      <c r="AK20" s="32">
        <v>115</v>
      </c>
      <c r="AL20" s="32">
        <v>110</v>
      </c>
      <c r="AM20" s="32">
        <v>100</v>
      </c>
      <c r="AN20" s="32">
        <v>100</v>
      </c>
      <c r="AO20" s="32">
        <v>100</v>
      </c>
      <c r="AP20" s="32">
        <v>140</v>
      </c>
      <c r="AQ20" s="32">
        <v>120</v>
      </c>
      <c r="AR20" s="32"/>
      <c r="AS20" s="32"/>
      <c r="AT20" s="32"/>
      <c r="AU20" s="40">
        <f t="shared" si="16"/>
        <v>113.88888888888889</v>
      </c>
      <c r="AV20" s="34">
        <f>AU20-AE20</f>
        <v>-6.9444444444444429</v>
      </c>
      <c r="AW20" s="21"/>
      <c r="AX20"/>
      <c r="AY20" s="41">
        <f t="shared" si="17"/>
        <v>120</v>
      </c>
      <c r="AZ20" s="62">
        <f t="shared" si="18"/>
        <v>96.244131455399057</v>
      </c>
      <c r="BA20" s="62">
        <f>SUM(AJ20:AP20)/'Godišnji plan prodaje'!O20*100</f>
        <v>603.84615384615381</v>
      </c>
      <c r="BB20" s="62">
        <f t="shared" si="19"/>
        <v>65.416666666666671</v>
      </c>
    </row>
    <row r="21" spans="2:54" s="16" customFormat="1" ht="9.6" customHeight="1" x14ac:dyDescent="0.25">
      <c r="B21" s="18"/>
      <c r="C21" s="20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2"/>
      <c r="Q21" s="21"/>
      <c r="R21" s="20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2"/>
      <c r="AF21" s="22"/>
      <c r="AG21" s="21"/>
      <c r="AH21" s="20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2"/>
      <c r="AV21" s="22"/>
      <c r="AW21" s="21"/>
      <c r="AX21"/>
    </row>
    <row r="22" spans="2:54" s="16" customFormat="1" ht="20.100000000000001" customHeight="1" x14ac:dyDescent="0.25">
      <c r="B22" s="18"/>
      <c r="C22" s="23" t="s">
        <v>9</v>
      </c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4" t="s">
        <v>19</v>
      </c>
      <c r="Q22" s="21"/>
      <c r="R22" s="23" t="s">
        <v>9</v>
      </c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4" t="s">
        <v>19</v>
      </c>
      <c r="AF22" s="22" t="s">
        <v>15</v>
      </c>
      <c r="AG22" s="21"/>
      <c r="AH22" s="23" t="s">
        <v>9</v>
      </c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4" t="s">
        <v>19</v>
      </c>
      <c r="AV22" s="22" t="s">
        <v>15</v>
      </c>
      <c r="AW22" s="21"/>
      <c r="AX22"/>
      <c r="AY22" s="24" t="s">
        <v>33</v>
      </c>
      <c r="AZ22" s="24" t="s">
        <v>32</v>
      </c>
      <c r="BA22" s="24" t="s">
        <v>38</v>
      </c>
      <c r="BB22" s="24" t="s">
        <v>34</v>
      </c>
    </row>
    <row r="23" spans="2:54" s="16" customFormat="1" ht="20.100000000000001" customHeight="1" x14ac:dyDescent="0.25">
      <c r="B23" s="18"/>
      <c r="C23" s="31" t="str">
        <f>C8</f>
        <v>Proizvod / Usluga 1</v>
      </c>
      <c r="D23" s="32">
        <v>130</v>
      </c>
      <c r="E23" s="32">
        <v>130</v>
      </c>
      <c r="F23" s="32">
        <v>130</v>
      </c>
      <c r="G23" s="32">
        <v>130</v>
      </c>
      <c r="H23" s="32">
        <v>130</v>
      </c>
      <c r="I23" s="32">
        <v>130</v>
      </c>
      <c r="J23" s="32">
        <v>130</v>
      </c>
      <c r="K23" s="32">
        <v>130</v>
      </c>
      <c r="L23" s="32">
        <v>130</v>
      </c>
      <c r="M23" s="32">
        <v>130</v>
      </c>
      <c r="N23" s="32">
        <v>130</v>
      </c>
      <c r="O23" s="38">
        <v>130</v>
      </c>
      <c r="P23" s="40">
        <f>AVERAGE(D23:O23)</f>
        <v>130</v>
      </c>
      <c r="Q23" s="21"/>
      <c r="R23" s="31" t="str">
        <f>R8</f>
        <v>Proizvod / Usluga 1</v>
      </c>
      <c r="S23" s="32">
        <v>140</v>
      </c>
      <c r="T23" s="32">
        <v>140</v>
      </c>
      <c r="U23" s="32">
        <v>140</v>
      </c>
      <c r="V23" s="32">
        <v>140</v>
      </c>
      <c r="W23" s="32">
        <v>140</v>
      </c>
      <c r="X23" s="32">
        <v>140</v>
      </c>
      <c r="Y23" s="32">
        <v>140</v>
      </c>
      <c r="Z23" s="32">
        <v>140</v>
      </c>
      <c r="AA23" s="32">
        <v>140</v>
      </c>
      <c r="AB23" s="32">
        <v>140</v>
      </c>
      <c r="AC23" s="32">
        <v>140</v>
      </c>
      <c r="AD23" s="32">
        <v>140</v>
      </c>
      <c r="AE23" s="40">
        <f>AVERAGE(S23:AD23)</f>
        <v>140</v>
      </c>
      <c r="AF23" s="34">
        <f>AE23-P23</f>
        <v>10</v>
      </c>
      <c r="AG23" s="21"/>
      <c r="AH23" s="31" t="str">
        <f>AH8</f>
        <v>Proizvod / Usluga 1</v>
      </c>
      <c r="AI23" s="32">
        <v>140</v>
      </c>
      <c r="AJ23" s="32">
        <v>140</v>
      </c>
      <c r="AK23" s="32">
        <v>140</v>
      </c>
      <c r="AL23" s="32">
        <v>140</v>
      </c>
      <c r="AM23" s="32">
        <v>140</v>
      </c>
      <c r="AN23" s="32">
        <v>140</v>
      </c>
      <c r="AO23" s="32">
        <v>140</v>
      </c>
      <c r="AP23" s="32">
        <v>140</v>
      </c>
      <c r="AQ23" s="32">
        <v>140</v>
      </c>
      <c r="AR23" s="32"/>
      <c r="AS23" s="32"/>
      <c r="AT23" s="32"/>
      <c r="AU23" s="40">
        <f>AVERAGE(AI23:AT23)</f>
        <v>140</v>
      </c>
      <c r="AV23" s="34">
        <f>AU23-AE23</f>
        <v>0</v>
      </c>
      <c r="AW23" s="21"/>
      <c r="AX23"/>
      <c r="AY23" s="41">
        <f>AQ23/AA23*100</f>
        <v>100</v>
      </c>
      <c r="AZ23" s="62">
        <f>SUM(AI23:AQ23)/SUM(S23:AA23)*100</f>
        <v>100</v>
      </c>
      <c r="BA23" s="62">
        <f>SUM(AJ23:AP23)/'Godišnji plan prodaje'!O23*100</f>
        <v>700</v>
      </c>
      <c r="BB23" s="62">
        <f>SUM(AK23:AQ23)/SUM(U23:AD23)*100</f>
        <v>70</v>
      </c>
    </row>
    <row r="24" spans="2:54" s="16" customFormat="1" ht="20.100000000000001" customHeight="1" x14ac:dyDescent="0.25">
      <c r="B24" s="18"/>
      <c r="C24" s="31" t="str">
        <f>C9</f>
        <v>Proizvod / Usluga 2</v>
      </c>
      <c r="D24" s="32">
        <v>150</v>
      </c>
      <c r="E24" s="32">
        <v>150</v>
      </c>
      <c r="F24" s="32">
        <v>150</v>
      </c>
      <c r="G24" s="32">
        <v>150</v>
      </c>
      <c r="H24" s="32">
        <v>150</v>
      </c>
      <c r="I24" s="32">
        <v>150</v>
      </c>
      <c r="J24" s="32">
        <v>150</v>
      </c>
      <c r="K24" s="32">
        <v>150</v>
      </c>
      <c r="L24" s="32">
        <v>150</v>
      </c>
      <c r="M24" s="32">
        <v>150</v>
      </c>
      <c r="N24" s="32">
        <v>150</v>
      </c>
      <c r="O24" s="38">
        <v>150</v>
      </c>
      <c r="P24" s="40">
        <f t="shared" ref="P24:P27" si="20">AVERAGE(D24:O24)</f>
        <v>150</v>
      </c>
      <c r="Q24" s="21"/>
      <c r="R24" s="31" t="str">
        <f>R9</f>
        <v>Proizvod / Usluga 2</v>
      </c>
      <c r="S24" s="32">
        <v>170</v>
      </c>
      <c r="T24" s="32">
        <v>170</v>
      </c>
      <c r="U24" s="32">
        <v>170</v>
      </c>
      <c r="V24" s="32">
        <v>170</v>
      </c>
      <c r="W24" s="32">
        <v>170</v>
      </c>
      <c r="X24" s="32">
        <v>170</v>
      </c>
      <c r="Y24" s="32">
        <v>170</v>
      </c>
      <c r="Z24" s="32">
        <v>170</v>
      </c>
      <c r="AA24" s="32">
        <v>170</v>
      </c>
      <c r="AB24" s="32">
        <v>170</v>
      </c>
      <c r="AC24" s="32">
        <v>170</v>
      </c>
      <c r="AD24" s="32">
        <v>170</v>
      </c>
      <c r="AE24" s="40">
        <f t="shared" ref="AE24:AE27" si="21">AVERAGE(S24:AD24)</f>
        <v>170</v>
      </c>
      <c r="AF24" s="34">
        <f>AE24-P24</f>
        <v>20</v>
      </c>
      <c r="AG24" s="21"/>
      <c r="AH24" s="31" t="str">
        <f>AH9</f>
        <v>Proizvod / Usluga 2</v>
      </c>
      <c r="AI24" s="32">
        <v>170</v>
      </c>
      <c r="AJ24" s="32">
        <v>170</v>
      </c>
      <c r="AK24" s="32">
        <v>170</v>
      </c>
      <c r="AL24" s="32">
        <v>170</v>
      </c>
      <c r="AM24" s="32">
        <v>170</v>
      </c>
      <c r="AN24" s="32">
        <v>170</v>
      </c>
      <c r="AO24" s="32">
        <v>170</v>
      </c>
      <c r="AP24" s="32">
        <v>170</v>
      </c>
      <c r="AQ24" s="32">
        <v>170</v>
      </c>
      <c r="AR24" s="32"/>
      <c r="AS24" s="32"/>
      <c r="AT24" s="32"/>
      <c r="AU24" s="40">
        <f t="shared" ref="AU24:AU27" si="22">AVERAGE(AI24:AT24)</f>
        <v>170</v>
      </c>
      <c r="AV24" s="34">
        <f>AU24-AE24</f>
        <v>0</v>
      </c>
      <c r="AW24" s="21"/>
      <c r="AX24"/>
      <c r="AY24" s="41">
        <f t="shared" ref="AY24:AY27" si="23">AQ24/AA24*100</f>
        <v>100</v>
      </c>
      <c r="AZ24" s="62">
        <f t="shared" ref="AZ24:AZ27" si="24">SUM(AI24:AQ24)/SUM(S24:AA24)*100</f>
        <v>100</v>
      </c>
      <c r="BA24" s="62">
        <f>SUM(AJ24:AP24)/'Godišnji plan prodaje'!O24*100</f>
        <v>700</v>
      </c>
      <c r="BB24" s="62">
        <f t="shared" ref="BB24:BB27" si="25">SUM(AK24:AQ24)/SUM(U24:AD24)*100</f>
        <v>70</v>
      </c>
    </row>
    <row r="25" spans="2:54" s="16" customFormat="1" ht="20.100000000000001" customHeight="1" x14ac:dyDescent="0.25">
      <c r="B25" s="18"/>
      <c r="C25" s="31" t="str">
        <f>C10</f>
        <v>Proizvod / Usluga 3</v>
      </c>
      <c r="D25" s="32">
        <v>160</v>
      </c>
      <c r="E25" s="32">
        <v>160</v>
      </c>
      <c r="F25" s="32">
        <v>160</v>
      </c>
      <c r="G25" s="32">
        <v>160</v>
      </c>
      <c r="H25" s="32">
        <v>160</v>
      </c>
      <c r="I25" s="32">
        <v>160</v>
      </c>
      <c r="J25" s="32">
        <v>160</v>
      </c>
      <c r="K25" s="32">
        <v>160</v>
      </c>
      <c r="L25" s="32">
        <v>160</v>
      </c>
      <c r="M25" s="32">
        <v>160</v>
      </c>
      <c r="N25" s="32">
        <v>160</v>
      </c>
      <c r="O25" s="38">
        <v>160</v>
      </c>
      <c r="P25" s="40">
        <f t="shared" si="20"/>
        <v>160</v>
      </c>
      <c r="Q25" s="21"/>
      <c r="R25" s="31" t="str">
        <f>R10</f>
        <v>Proizvod / Usluga 3</v>
      </c>
      <c r="S25" s="32">
        <v>160</v>
      </c>
      <c r="T25" s="32">
        <v>160</v>
      </c>
      <c r="U25" s="32">
        <v>160</v>
      </c>
      <c r="V25" s="32">
        <v>160</v>
      </c>
      <c r="W25" s="32">
        <v>160</v>
      </c>
      <c r="X25" s="32">
        <v>160</v>
      </c>
      <c r="Y25" s="32">
        <v>160</v>
      </c>
      <c r="Z25" s="32">
        <v>160</v>
      </c>
      <c r="AA25" s="32">
        <v>160</v>
      </c>
      <c r="AB25" s="32">
        <v>160</v>
      </c>
      <c r="AC25" s="32">
        <v>160</v>
      </c>
      <c r="AD25" s="38">
        <v>160</v>
      </c>
      <c r="AE25" s="40">
        <f t="shared" si="21"/>
        <v>160</v>
      </c>
      <c r="AF25" s="34">
        <f>AE25-P25</f>
        <v>0</v>
      </c>
      <c r="AG25" s="21"/>
      <c r="AH25" s="31" t="str">
        <f>AH10</f>
        <v>Proizvod / Usluga 3</v>
      </c>
      <c r="AI25" s="32">
        <v>160</v>
      </c>
      <c r="AJ25" s="32">
        <v>160</v>
      </c>
      <c r="AK25" s="32">
        <v>160</v>
      </c>
      <c r="AL25" s="32">
        <v>160</v>
      </c>
      <c r="AM25" s="32">
        <v>160</v>
      </c>
      <c r="AN25" s="32">
        <v>160</v>
      </c>
      <c r="AO25" s="32">
        <v>160</v>
      </c>
      <c r="AP25" s="32">
        <v>160</v>
      </c>
      <c r="AQ25" s="32">
        <v>160</v>
      </c>
      <c r="AR25" s="32"/>
      <c r="AS25" s="32"/>
      <c r="AT25" s="38"/>
      <c r="AU25" s="40">
        <f t="shared" si="22"/>
        <v>160</v>
      </c>
      <c r="AV25" s="34">
        <f>AU25-AE25</f>
        <v>0</v>
      </c>
      <c r="AW25" s="21"/>
      <c r="AX25"/>
      <c r="AY25" s="41">
        <f t="shared" si="23"/>
        <v>100</v>
      </c>
      <c r="AZ25" s="62">
        <f t="shared" si="24"/>
        <v>100</v>
      </c>
      <c r="BA25" s="62">
        <f>SUM(AJ25:AP25)/'Godišnji plan prodaje'!O25*100</f>
        <v>700</v>
      </c>
      <c r="BB25" s="62">
        <f t="shared" si="25"/>
        <v>70</v>
      </c>
    </row>
    <row r="26" spans="2:54" s="16" customFormat="1" ht="20.100000000000001" customHeight="1" x14ac:dyDescent="0.25">
      <c r="B26" s="18"/>
      <c r="C26" s="31" t="str">
        <f>C11</f>
        <v>Proizvod / Usluga 4</v>
      </c>
      <c r="D26" s="32">
        <v>190</v>
      </c>
      <c r="E26" s="32">
        <v>190</v>
      </c>
      <c r="F26" s="32">
        <v>190</v>
      </c>
      <c r="G26" s="32">
        <v>190</v>
      </c>
      <c r="H26" s="32">
        <v>190</v>
      </c>
      <c r="I26" s="32">
        <v>190</v>
      </c>
      <c r="J26" s="32">
        <v>190</v>
      </c>
      <c r="K26" s="32">
        <v>190</v>
      </c>
      <c r="L26" s="32">
        <v>190</v>
      </c>
      <c r="M26" s="32">
        <v>190</v>
      </c>
      <c r="N26" s="32">
        <v>190</v>
      </c>
      <c r="O26" s="38">
        <v>190</v>
      </c>
      <c r="P26" s="40">
        <f t="shared" si="20"/>
        <v>190</v>
      </c>
      <c r="Q26" s="21"/>
      <c r="R26" s="31" t="str">
        <f>R11</f>
        <v>Proizvod / Usluga 4</v>
      </c>
      <c r="S26" s="32">
        <v>190</v>
      </c>
      <c r="T26" s="32">
        <v>190</v>
      </c>
      <c r="U26" s="32">
        <v>190</v>
      </c>
      <c r="V26" s="32">
        <v>190</v>
      </c>
      <c r="W26" s="32">
        <v>190</v>
      </c>
      <c r="X26" s="32">
        <v>190</v>
      </c>
      <c r="Y26" s="32">
        <v>190</v>
      </c>
      <c r="Z26" s="32">
        <v>190</v>
      </c>
      <c r="AA26" s="32">
        <v>190</v>
      </c>
      <c r="AB26" s="32">
        <v>190</v>
      </c>
      <c r="AC26" s="32">
        <v>190</v>
      </c>
      <c r="AD26" s="38">
        <v>190</v>
      </c>
      <c r="AE26" s="40">
        <f t="shared" si="21"/>
        <v>190</v>
      </c>
      <c r="AF26" s="34">
        <f>AE26-P26</f>
        <v>0</v>
      </c>
      <c r="AG26" s="21"/>
      <c r="AH26" s="31" t="str">
        <f>AH11</f>
        <v>Proizvod / Usluga 4</v>
      </c>
      <c r="AI26" s="32">
        <v>190</v>
      </c>
      <c r="AJ26" s="32">
        <v>190</v>
      </c>
      <c r="AK26" s="32">
        <v>190</v>
      </c>
      <c r="AL26" s="32">
        <v>190</v>
      </c>
      <c r="AM26" s="32">
        <v>190</v>
      </c>
      <c r="AN26" s="32">
        <v>190</v>
      </c>
      <c r="AO26" s="32">
        <v>190</v>
      </c>
      <c r="AP26" s="32">
        <v>190</v>
      </c>
      <c r="AQ26" s="32">
        <v>190</v>
      </c>
      <c r="AR26" s="32"/>
      <c r="AS26" s="32"/>
      <c r="AT26" s="38"/>
      <c r="AU26" s="40">
        <f t="shared" si="22"/>
        <v>190</v>
      </c>
      <c r="AV26" s="34">
        <f>AU26-AE26</f>
        <v>0</v>
      </c>
      <c r="AW26" s="21"/>
      <c r="AX26"/>
      <c r="AY26" s="41">
        <f t="shared" si="23"/>
        <v>100</v>
      </c>
      <c r="AZ26" s="62">
        <f t="shared" si="24"/>
        <v>100</v>
      </c>
      <c r="BA26" s="62">
        <f>SUM(AJ26:AP26)/'Godišnji plan prodaje'!O26*100</f>
        <v>700</v>
      </c>
      <c r="BB26" s="62">
        <f t="shared" si="25"/>
        <v>70</v>
      </c>
    </row>
    <row r="27" spans="2:54" s="16" customFormat="1" ht="20.100000000000001" customHeight="1" x14ac:dyDescent="0.25">
      <c r="B27" s="18"/>
      <c r="C27" s="31" t="str">
        <f>C12</f>
        <v>Proizvod / Usluga 5</v>
      </c>
      <c r="D27" s="32">
        <v>120</v>
      </c>
      <c r="E27" s="32">
        <v>120</v>
      </c>
      <c r="F27" s="32">
        <v>120</v>
      </c>
      <c r="G27" s="32">
        <v>120</v>
      </c>
      <c r="H27" s="32">
        <v>120</v>
      </c>
      <c r="I27" s="32">
        <v>120</v>
      </c>
      <c r="J27" s="32">
        <v>120</v>
      </c>
      <c r="K27" s="32">
        <v>120</v>
      </c>
      <c r="L27" s="32">
        <v>120</v>
      </c>
      <c r="M27" s="32">
        <v>120</v>
      </c>
      <c r="N27" s="32">
        <v>120</v>
      </c>
      <c r="O27" s="38">
        <v>120</v>
      </c>
      <c r="P27" s="40">
        <f t="shared" si="20"/>
        <v>120</v>
      </c>
      <c r="Q27" s="21"/>
      <c r="R27" s="31" t="str">
        <f>R12</f>
        <v>Proizvod / Usluga 5</v>
      </c>
      <c r="S27" s="32">
        <v>150</v>
      </c>
      <c r="T27" s="32">
        <v>150</v>
      </c>
      <c r="U27" s="32">
        <v>150</v>
      </c>
      <c r="V27" s="32">
        <v>150</v>
      </c>
      <c r="W27" s="32">
        <v>150</v>
      </c>
      <c r="X27" s="32">
        <v>150</v>
      </c>
      <c r="Y27" s="32">
        <v>150</v>
      </c>
      <c r="Z27" s="32">
        <v>150</v>
      </c>
      <c r="AA27" s="32">
        <v>150</v>
      </c>
      <c r="AB27" s="32">
        <v>150</v>
      </c>
      <c r="AC27" s="32">
        <v>150</v>
      </c>
      <c r="AD27" s="32">
        <v>150</v>
      </c>
      <c r="AE27" s="40">
        <f t="shared" si="21"/>
        <v>150</v>
      </c>
      <c r="AF27" s="34">
        <f>AE27-P27</f>
        <v>30</v>
      </c>
      <c r="AG27" s="21"/>
      <c r="AH27" s="31" t="str">
        <f>AH12</f>
        <v>Proizvod / Usluga 5</v>
      </c>
      <c r="AI27" s="32">
        <v>150</v>
      </c>
      <c r="AJ27" s="32">
        <v>150</v>
      </c>
      <c r="AK27" s="32">
        <v>150</v>
      </c>
      <c r="AL27" s="32">
        <v>150</v>
      </c>
      <c r="AM27" s="32">
        <v>150</v>
      </c>
      <c r="AN27" s="32">
        <v>150</v>
      </c>
      <c r="AO27" s="32">
        <v>150</v>
      </c>
      <c r="AP27" s="32">
        <v>150</v>
      </c>
      <c r="AQ27" s="32">
        <v>150</v>
      </c>
      <c r="AR27" s="32"/>
      <c r="AS27" s="32"/>
      <c r="AT27" s="32"/>
      <c r="AU27" s="40">
        <f t="shared" si="22"/>
        <v>150</v>
      </c>
      <c r="AV27" s="34">
        <f>AU27-AE27</f>
        <v>0</v>
      </c>
      <c r="AW27" s="21"/>
      <c r="AX27"/>
      <c r="AY27" s="41">
        <f t="shared" si="23"/>
        <v>100</v>
      </c>
      <c r="AZ27" s="62">
        <f t="shared" si="24"/>
        <v>100</v>
      </c>
      <c r="BA27" s="62">
        <f>SUM(AJ27:AP27)/'Godišnji plan prodaje'!O27*100</f>
        <v>700</v>
      </c>
      <c r="BB27" s="62">
        <f t="shared" si="25"/>
        <v>70</v>
      </c>
    </row>
    <row r="28" spans="2:54" s="16" customFormat="1" ht="9.6" customHeight="1" x14ac:dyDescent="0.25">
      <c r="B28" s="18"/>
      <c r="C28" s="20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2"/>
      <c r="Q28" s="21"/>
      <c r="R28" s="20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2"/>
      <c r="AF28" s="22"/>
      <c r="AG28" s="21"/>
      <c r="AH28" s="20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2"/>
      <c r="AV28" s="22"/>
      <c r="AW28" s="21"/>
      <c r="AX28"/>
    </row>
    <row r="29" spans="2:54" s="16" customFormat="1" ht="20.100000000000001" customHeight="1" x14ac:dyDescent="0.25">
      <c r="B29" s="18"/>
      <c r="C29" s="23" t="s">
        <v>10</v>
      </c>
      <c r="D29" s="26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4" t="s">
        <v>14</v>
      </c>
      <c r="Q29" s="21"/>
      <c r="R29" s="23" t="s">
        <v>10</v>
      </c>
      <c r="S29" s="26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4" t="s">
        <v>14</v>
      </c>
      <c r="AF29" s="22" t="s">
        <v>15</v>
      </c>
      <c r="AG29" s="21"/>
      <c r="AH29" s="23" t="s">
        <v>10</v>
      </c>
      <c r="AI29" s="26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4" t="s">
        <v>14</v>
      </c>
      <c r="AV29" s="22" t="s">
        <v>15</v>
      </c>
      <c r="AW29" s="21"/>
      <c r="AX29"/>
      <c r="AY29" s="24" t="s">
        <v>33</v>
      </c>
      <c r="AZ29" s="24" t="s">
        <v>32</v>
      </c>
      <c r="BA29" s="24" t="s">
        <v>38</v>
      </c>
      <c r="BB29" s="24" t="s">
        <v>34</v>
      </c>
    </row>
    <row r="30" spans="2:54" s="16" customFormat="1" ht="20.100000000000001" customHeight="1" x14ac:dyDescent="0.25">
      <c r="B30" s="18"/>
      <c r="C30" s="31" t="str">
        <f>C23</f>
        <v>Proizvod / Usluga 1</v>
      </c>
      <c r="D30" s="36">
        <f t="shared" ref="D30:O34" si="26">D8*D23</f>
        <v>3900</v>
      </c>
      <c r="E30" s="36">
        <f t="shared" si="26"/>
        <v>3250</v>
      </c>
      <c r="F30" s="36">
        <f t="shared" si="26"/>
        <v>5200</v>
      </c>
      <c r="G30" s="36">
        <f t="shared" si="26"/>
        <v>5850</v>
      </c>
      <c r="H30" s="36">
        <f t="shared" si="26"/>
        <v>6500</v>
      </c>
      <c r="I30" s="36">
        <f t="shared" si="26"/>
        <v>3900</v>
      </c>
      <c r="J30" s="36">
        <f t="shared" si="26"/>
        <v>4550</v>
      </c>
      <c r="K30" s="36">
        <f t="shared" si="26"/>
        <v>3900</v>
      </c>
      <c r="L30" s="36">
        <f t="shared" si="26"/>
        <v>7800</v>
      </c>
      <c r="M30" s="36">
        <f t="shared" si="26"/>
        <v>7150</v>
      </c>
      <c r="N30" s="36">
        <f t="shared" si="26"/>
        <v>5850</v>
      </c>
      <c r="O30" s="51">
        <f t="shared" si="26"/>
        <v>3900</v>
      </c>
      <c r="P30" s="39">
        <f>SUM(D30:O30)</f>
        <v>61750</v>
      </c>
      <c r="Q30" s="21"/>
      <c r="R30" s="31" t="str">
        <f>R23</f>
        <v>Proizvod / Usluga 1</v>
      </c>
      <c r="S30" s="36">
        <f t="shared" ref="S30:AD34" si="27">S8*S23</f>
        <v>5600</v>
      </c>
      <c r="T30" s="36">
        <f t="shared" si="27"/>
        <v>8400</v>
      </c>
      <c r="U30" s="36">
        <f t="shared" si="27"/>
        <v>12600</v>
      </c>
      <c r="V30" s="36">
        <f t="shared" si="27"/>
        <v>7700</v>
      </c>
      <c r="W30" s="36">
        <f t="shared" si="27"/>
        <v>6300</v>
      </c>
      <c r="X30" s="36">
        <f t="shared" si="27"/>
        <v>4200</v>
      </c>
      <c r="Y30" s="36">
        <f t="shared" si="27"/>
        <v>2800</v>
      </c>
      <c r="Z30" s="36">
        <f t="shared" si="27"/>
        <v>8400</v>
      </c>
      <c r="AA30" s="36">
        <f t="shared" si="27"/>
        <v>9100</v>
      </c>
      <c r="AB30" s="36">
        <f t="shared" si="27"/>
        <v>9800</v>
      </c>
      <c r="AC30" s="36">
        <f t="shared" si="27"/>
        <v>4900</v>
      </c>
      <c r="AD30" s="51">
        <f t="shared" si="27"/>
        <v>4200</v>
      </c>
      <c r="AE30" s="39">
        <f>SUM(S30:AD30)</f>
        <v>84000</v>
      </c>
      <c r="AF30" s="33">
        <f t="shared" ref="AF30:AF35" si="28">AE30-P30</f>
        <v>22250</v>
      </c>
      <c r="AG30" s="21"/>
      <c r="AH30" s="31" t="str">
        <f>AH23</f>
        <v>Proizvod / Usluga 1</v>
      </c>
      <c r="AI30" s="36">
        <f t="shared" ref="AI30:AT34" si="29">AI8*AI23</f>
        <v>8400</v>
      </c>
      <c r="AJ30" s="36">
        <f t="shared" si="29"/>
        <v>6300</v>
      </c>
      <c r="AK30" s="36">
        <f t="shared" si="29"/>
        <v>9800</v>
      </c>
      <c r="AL30" s="36">
        <f t="shared" si="29"/>
        <v>12600</v>
      </c>
      <c r="AM30" s="36">
        <f t="shared" si="29"/>
        <v>6300</v>
      </c>
      <c r="AN30" s="36">
        <f t="shared" si="29"/>
        <v>5600</v>
      </c>
      <c r="AO30" s="36">
        <f t="shared" si="29"/>
        <v>9800</v>
      </c>
      <c r="AP30" s="36">
        <f t="shared" si="29"/>
        <v>8400</v>
      </c>
      <c r="AQ30" s="36">
        <f t="shared" si="29"/>
        <v>12600</v>
      </c>
      <c r="AR30" s="36">
        <f t="shared" si="29"/>
        <v>0</v>
      </c>
      <c r="AS30" s="36">
        <f t="shared" si="29"/>
        <v>0</v>
      </c>
      <c r="AT30" s="51">
        <f t="shared" si="29"/>
        <v>0</v>
      </c>
      <c r="AU30" s="39">
        <f>SUM(AI30:AT30)</f>
        <v>79800</v>
      </c>
      <c r="AV30" s="33">
        <f t="shared" ref="AV30:AV34" si="30">AU30-AE30</f>
        <v>-4200</v>
      </c>
      <c r="AW30" s="21"/>
      <c r="AX30"/>
      <c r="AY30" s="41">
        <f>AQ30/AA30*100</f>
        <v>138.46153846153845</v>
      </c>
      <c r="AZ30" s="62">
        <f>SUM(AI30:AQ30)/SUM(S30:AA30)*100</f>
        <v>122.58064516129032</v>
      </c>
      <c r="BA30" s="62">
        <f>SUM(AJ30:AP30)/'Godišnji plan prodaje'!O30*100</f>
        <v>67.2</v>
      </c>
      <c r="BB30" s="62">
        <f>SUM(AK30:AQ30)/SUM(U30:AD30)*100</f>
        <v>93</v>
      </c>
    </row>
    <row r="31" spans="2:54" s="16" customFormat="1" ht="20.100000000000001" customHeight="1" x14ac:dyDescent="0.25">
      <c r="B31" s="18"/>
      <c r="C31" s="31" t="str">
        <f>C24</f>
        <v>Proizvod / Usluga 2</v>
      </c>
      <c r="D31" s="36">
        <f t="shared" si="26"/>
        <v>10500</v>
      </c>
      <c r="E31" s="36">
        <f t="shared" si="26"/>
        <v>11250</v>
      </c>
      <c r="F31" s="36">
        <f t="shared" si="26"/>
        <v>13500</v>
      </c>
      <c r="G31" s="36">
        <f t="shared" si="26"/>
        <v>15750</v>
      </c>
      <c r="H31" s="36">
        <f t="shared" si="26"/>
        <v>18000</v>
      </c>
      <c r="I31" s="36">
        <f t="shared" si="26"/>
        <v>13500</v>
      </c>
      <c r="J31" s="36">
        <f t="shared" si="26"/>
        <v>9000</v>
      </c>
      <c r="K31" s="36">
        <f t="shared" si="26"/>
        <v>10500</v>
      </c>
      <c r="L31" s="36">
        <f t="shared" si="26"/>
        <v>14250</v>
      </c>
      <c r="M31" s="36">
        <f t="shared" si="26"/>
        <v>19500</v>
      </c>
      <c r="N31" s="36">
        <f t="shared" si="26"/>
        <v>13500</v>
      </c>
      <c r="O31" s="51">
        <f t="shared" si="26"/>
        <v>9000</v>
      </c>
      <c r="P31" s="39">
        <f>SUM(D31:O31)</f>
        <v>158250</v>
      </c>
      <c r="Q31" s="21"/>
      <c r="R31" s="31" t="str">
        <f>R24</f>
        <v>Proizvod / Usluga 2</v>
      </c>
      <c r="S31" s="36">
        <f t="shared" si="27"/>
        <v>11900</v>
      </c>
      <c r="T31" s="36">
        <f t="shared" si="27"/>
        <v>18700</v>
      </c>
      <c r="U31" s="36">
        <f t="shared" si="27"/>
        <v>9350</v>
      </c>
      <c r="V31" s="36">
        <f t="shared" si="27"/>
        <v>21250</v>
      </c>
      <c r="W31" s="36">
        <f t="shared" si="27"/>
        <v>15300</v>
      </c>
      <c r="X31" s="36">
        <f t="shared" si="27"/>
        <v>19550</v>
      </c>
      <c r="Y31" s="36">
        <f t="shared" si="27"/>
        <v>8500</v>
      </c>
      <c r="Z31" s="36">
        <f t="shared" si="27"/>
        <v>9350</v>
      </c>
      <c r="AA31" s="36">
        <f t="shared" si="27"/>
        <v>23800</v>
      </c>
      <c r="AB31" s="36">
        <f t="shared" si="27"/>
        <v>20400</v>
      </c>
      <c r="AC31" s="36">
        <f t="shared" si="27"/>
        <v>15300</v>
      </c>
      <c r="AD31" s="51">
        <f t="shared" si="27"/>
        <v>13600</v>
      </c>
      <c r="AE31" s="39">
        <f>SUM(S31:AD31)</f>
        <v>187000</v>
      </c>
      <c r="AF31" s="33">
        <f t="shared" si="28"/>
        <v>28750</v>
      </c>
      <c r="AG31" s="21"/>
      <c r="AH31" s="31" t="str">
        <f>AH24</f>
        <v>Proizvod / Usluga 2</v>
      </c>
      <c r="AI31" s="36">
        <f t="shared" si="29"/>
        <v>15300</v>
      </c>
      <c r="AJ31" s="36">
        <f t="shared" si="29"/>
        <v>11900</v>
      </c>
      <c r="AK31" s="36">
        <f t="shared" si="29"/>
        <v>12750</v>
      </c>
      <c r="AL31" s="36">
        <f t="shared" si="29"/>
        <v>18700</v>
      </c>
      <c r="AM31" s="36">
        <f t="shared" si="29"/>
        <v>30600</v>
      </c>
      <c r="AN31" s="36">
        <f t="shared" si="29"/>
        <v>19550</v>
      </c>
      <c r="AO31" s="36">
        <f t="shared" si="29"/>
        <v>15300</v>
      </c>
      <c r="AP31" s="36">
        <f t="shared" si="29"/>
        <v>10200</v>
      </c>
      <c r="AQ31" s="36">
        <f t="shared" si="29"/>
        <v>20400</v>
      </c>
      <c r="AR31" s="36">
        <f t="shared" si="29"/>
        <v>0</v>
      </c>
      <c r="AS31" s="36">
        <f t="shared" si="29"/>
        <v>0</v>
      </c>
      <c r="AT31" s="51">
        <f t="shared" si="29"/>
        <v>0</v>
      </c>
      <c r="AU31" s="39">
        <f>SUM(AI31:AT31)</f>
        <v>154700</v>
      </c>
      <c r="AV31" s="33">
        <f t="shared" si="30"/>
        <v>-32300</v>
      </c>
      <c r="AW31" s="21"/>
      <c r="AX31"/>
      <c r="AY31" s="41">
        <f t="shared" ref="AY31:AY35" si="31">AQ31/AA31*100</f>
        <v>85.714285714285708</v>
      </c>
      <c r="AZ31" s="62">
        <f t="shared" ref="AZ31:AZ35" si="32">SUM(AI31:AQ31)/SUM(S31:AA31)*100</f>
        <v>112.34567901234568</v>
      </c>
      <c r="BA31" s="62">
        <f>SUM(AJ31:AP31)/'Godišnji plan prodaje'!O31*100</f>
        <v>72.916666666666657</v>
      </c>
      <c r="BB31" s="62">
        <f t="shared" ref="BB31:BB34" si="33">SUM(AK31:AQ31)/SUM(U31:AD31)*100</f>
        <v>81.521739130434781</v>
      </c>
    </row>
    <row r="32" spans="2:54" s="16" customFormat="1" ht="20.100000000000001" customHeight="1" x14ac:dyDescent="0.25">
      <c r="B32" s="18"/>
      <c r="C32" s="31" t="str">
        <f>C25</f>
        <v>Proizvod / Usluga 3</v>
      </c>
      <c r="D32" s="36">
        <f t="shared" si="26"/>
        <v>19200</v>
      </c>
      <c r="E32" s="36">
        <f t="shared" si="26"/>
        <v>12800</v>
      </c>
      <c r="F32" s="36">
        <f t="shared" si="26"/>
        <v>7200</v>
      </c>
      <c r="G32" s="36">
        <f t="shared" si="26"/>
        <v>20800</v>
      </c>
      <c r="H32" s="36">
        <f t="shared" si="26"/>
        <v>25600</v>
      </c>
      <c r="I32" s="36">
        <f t="shared" si="26"/>
        <v>12800</v>
      </c>
      <c r="J32" s="36">
        <f t="shared" si="26"/>
        <v>13600</v>
      </c>
      <c r="K32" s="36">
        <f t="shared" si="26"/>
        <v>11200</v>
      </c>
      <c r="L32" s="36">
        <f t="shared" si="26"/>
        <v>20000</v>
      </c>
      <c r="M32" s="36">
        <f t="shared" si="26"/>
        <v>16800</v>
      </c>
      <c r="N32" s="36">
        <f t="shared" si="26"/>
        <v>19200</v>
      </c>
      <c r="O32" s="51">
        <f t="shared" si="26"/>
        <v>12800</v>
      </c>
      <c r="P32" s="39">
        <f>SUM(D32:O32)</f>
        <v>192000</v>
      </c>
      <c r="Q32" s="21"/>
      <c r="R32" s="31" t="str">
        <f>R25</f>
        <v>Proizvod / Usluga 3</v>
      </c>
      <c r="S32" s="36">
        <f t="shared" si="27"/>
        <v>16000</v>
      </c>
      <c r="T32" s="36">
        <f t="shared" si="27"/>
        <v>13600</v>
      </c>
      <c r="U32" s="36">
        <f t="shared" si="27"/>
        <v>10400</v>
      </c>
      <c r="V32" s="36">
        <f t="shared" si="27"/>
        <v>30400</v>
      </c>
      <c r="W32" s="36">
        <f t="shared" si="27"/>
        <v>32800</v>
      </c>
      <c r="X32" s="36">
        <f t="shared" si="27"/>
        <v>25600</v>
      </c>
      <c r="Y32" s="36">
        <f t="shared" si="27"/>
        <v>20800</v>
      </c>
      <c r="Z32" s="36">
        <f t="shared" si="27"/>
        <v>19200</v>
      </c>
      <c r="AA32" s="36">
        <f t="shared" si="27"/>
        <v>23200</v>
      </c>
      <c r="AB32" s="36">
        <f t="shared" si="27"/>
        <v>14400</v>
      </c>
      <c r="AC32" s="36">
        <f t="shared" si="27"/>
        <v>12800</v>
      </c>
      <c r="AD32" s="51">
        <f t="shared" si="27"/>
        <v>8000</v>
      </c>
      <c r="AE32" s="39">
        <f>SUM(S32:AD32)</f>
        <v>227200</v>
      </c>
      <c r="AF32" s="33">
        <f t="shared" si="28"/>
        <v>35200</v>
      </c>
      <c r="AG32" s="21"/>
      <c r="AH32" s="31" t="str">
        <f>AH25</f>
        <v>Proizvod / Usluga 3</v>
      </c>
      <c r="AI32" s="36">
        <f t="shared" si="29"/>
        <v>18400</v>
      </c>
      <c r="AJ32" s="36">
        <f t="shared" si="29"/>
        <v>20800</v>
      </c>
      <c r="AK32" s="36">
        <f t="shared" si="29"/>
        <v>22400</v>
      </c>
      <c r="AL32" s="36">
        <f t="shared" si="29"/>
        <v>30400</v>
      </c>
      <c r="AM32" s="36">
        <f t="shared" si="29"/>
        <v>35200</v>
      </c>
      <c r="AN32" s="36">
        <f t="shared" si="29"/>
        <v>24000</v>
      </c>
      <c r="AO32" s="36">
        <f t="shared" si="29"/>
        <v>20800</v>
      </c>
      <c r="AP32" s="36">
        <f t="shared" si="29"/>
        <v>14400</v>
      </c>
      <c r="AQ32" s="36">
        <f t="shared" si="29"/>
        <v>16800</v>
      </c>
      <c r="AR32" s="36">
        <f t="shared" si="29"/>
        <v>0</v>
      </c>
      <c r="AS32" s="36">
        <f t="shared" si="29"/>
        <v>0</v>
      </c>
      <c r="AT32" s="51">
        <f t="shared" si="29"/>
        <v>0</v>
      </c>
      <c r="AU32" s="39">
        <f>SUM(AI32:AT32)</f>
        <v>203200</v>
      </c>
      <c r="AV32" s="33">
        <f t="shared" si="30"/>
        <v>-24000</v>
      </c>
      <c r="AW32" s="21"/>
      <c r="AX32"/>
      <c r="AY32" s="41">
        <f t="shared" si="31"/>
        <v>72.41379310344827</v>
      </c>
      <c r="AZ32" s="62">
        <f t="shared" si="32"/>
        <v>105.83333333333333</v>
      </c>
      <c r="BA32" s="62">
        <f>SUM(AJ32:AP32)/'Godišnji plan prodaje'!O32*100</f>
        <v>92.10526315789474</v>
      </c>
      <c r="BB32" s="62">
        <f t="shared" si="33"/>
        <v>82.995951417004051</v>
      </c>
    </row>
    <row r="33" spans="2:54" s="16" customFormat="1" ht="20.100000000000001" customHeight="1" x14ac:dyDescent="0.25">
      <c r="B33" s="18"/>
      <c r="C33" s="31" t="str">
        <f>C26</f>
        <v>Proizvod / Usluga 4</v>
      </c>
      <c r="D33" s="36">
        <f t="shared" si="26"/>
        <v>17100</v>
      </c>
      <c r="E33" s="36">
        <f t="shared" si="26"/>
        <v>19000</v>
      </c>
      <c r="F33" s="36">
        <f t="shared" si="26"/>
        <v>22800</v>
      </c>
      <c r="G33" s="36">
        <f t="shared" si="26"/>
        <v>13300</v>
      </c>
      <c r="H33" s="36">
        <f t="shared" si="26"/>
        <v>11400</v>
      </c>
      <c r="I33" s="36">
        <f t="shared" si="26"/>
        <v>22800</v>
      </c>
      <c r="J33" s="36">
        <f t="shared" si="26"/>
        <v>26600</v>
      </c>
      <c r="K33" s="36">
        <f t="shared" si="26"/>
        <v>30400</v>
      </c>
      <c r="L33" s="36">
        <f t="shared" si="26"/>
        <v>21850</v>
      </c>
      <c r="M33" s="36">
        <f t="shared" si="26"/>
        <v>15200</v>
      </c>
      <c r="N33" s="36">
        <f t="shared" si="26"/>
        <v>12350</v>
      </c>
      <c r="O33" s="51">
        <f t="shared" si="26"/>
        <v>15200</v>
      </c>
      <c r="P33" s="39">
        <f>SUM(D33:O33)</f>
        <v>228000</v>
      </c>
      <c r="Q33" s="21"/>
      <c r="R33" s="31" t="str">
        <f>R26</f>
        <v>Proizvod / Usluga 4</v>
      </c>
      <c r="S33" s="36">
        <f t="shared" si="27"/>
        <v>13300</v>
      </c>
      <c r="T33" s="36">
        <f t="shared" si="27"/>
        <v>17100</v>
      </c>
      <c r="U33" s="36">
        <f t="shared" si="27"/>
        <v>22800</v>
      </c>
      <c r="V33" s="36">
        <f t="shared" si="27"/>
        <v>30400</v>
      </c>
      <c r="W33" s="36">
        <f t="shared" si="27"/>
        <v>21850</v>
      </c>
      <c r="X33" s="36">
        <f t="shared" si="27"/>
        <v>38000</v>
      </c>
      <c r="Y33" s="36">
        <f t="shared" si="27"/>
        <v>43700</v>
      </c>
      <c r="Z33" s="36">
        <f t="shared" si="27"/>
        <v>28500</v>
      </c>
      <c r="AA33" s="36">
        <f t="shared" si="27"/>
        <v>18050</v>
      </c>
      <c r="AB33" s="36">
        <f t="shared" si="27"/>
        <v>32300</v>
      </c>
      <c r="AC33" s="36">
        <f t="shared" si="27"/>
        <v>15200</v>
      </c>
      <c r="AD33" s="51">
        <f t="shared" si="27"/>
        <v>11400</v>
      </c>
      <c r="AE33" s="39">
        <f>SUM(S33:AD33)</f>
        <v>292600</v>
      </c>
      <c r="AF33" s="33">
        <f t="shared" si="28"/>
        <v>64600</v>
      </c>
      <c r="AG33" s="21"/>
      <c r="AH33" s="31" t="str">
        <f>AH26</f>
        <v>Proizvod / Usluga 4</v>
      </c>
      <c r="AI33" s="36">
        <f t="shared" si="29"/>
        <v>17100</v>
      </c>
      <c r="AJ33" s="36">
        <f t="shared" si="29"/>
        <v>21850</v>
      </c>
      <c r="AK33" s="36">
        <f t="shared" si="29"/>
        <v>26600</v>
      </c>
      <c r="AL33" s="36">
        <f t="shared" si="29"/>
        <v>51300</v>
      </c>
      <c r="AM33" s="36">
        <f t="shared" si="29"/>
        <v>30400</v>
      </c>
      <c r="AN33" s="36">
        <f t="shared" si="29"/>
        <v>22800</v>
      </c>
      <c r="AO33" s="36">
        <f t="shared" si="29"/>
        <v>26600</v>
      </c>
      <c r="AP33" s="36">
        <f t="shared" si="29"/>
        <v>28500</v>
      </c>
      <c r="AQ33" s="36">
        <f t="shared" si="29"/>
        <v>17100</v>
      </c>
      <c r="AR33" s="36">
        <f t="shared" si="29"/>
        <v>0</v>
      </c>
      <c r="AS33" s="36">
        <f t="shared" si="29"/>
        <v>0</v>
      </c>
      <c r="AT33" s="51">
        <f t="shared" si="29"/>
        <v>0</v>
      </c>
      <c r="AU33" s="39">
        <f>SUM(AI33:AT33)</f>
        <v>242250</v>
      </c>
      <c r="AV33" s="33">
        <f t="shared" si="30"/>
        <v>-50350</v>
      </c>
      <c r="AW33" s="21"/>
      <c r="AX33"/>
      <c r="AY33" s="41">
        <f t="shared" si="31"/>
        <v>94.73684210526315</v>
      </c>
      <c r="AZ33" s="62">
        <f t="shared" si="32"/>
        <v>103.65853658536585</v>
      </c>
      <c r="BA33" s="62">
        <f>SUM(AJ33:AP33)/'Godišnji plan prodaje'!O33*100</f>
        <v>89.754098360655746</v>
      </c>
      <c r="BB33" s="62">
        <f t="shared" si="33"/>
        <v>77.536231884057969</v>
      </c>
    </row>
    <row r="34" spans="2:54" s="16" customFormat="1" ht="20.100000000000001" customHeight="1" thickBot="1" x14ac:dyDescent="0.3">
      <c r="B34" s="18"/>
      <c r="C34" s="42" t="str">
        <f>C27</f>
        <v>Proizvod / Usluga 5</v>
      </c>
      <c r="D34" s="52">
        <f t="shared" si="26"/>
        <v>27600</v>
      </c>
      <c r="E34" s="52">
        <f t="shared" si="26"/>
        <v>32400</v>
      </c>
      <c r="F34" s="52">
        <f t="shared" si="26"/>
        <v>15600</v>
      </c>
      <c r="G34" s="52">
        <f t="shared" si="26"/>
        <v>21600</v>
      </c>
      <c r="H34" s="52">
        <f t="shared" si="26"/>
        <v>19200</v>
      </c>
      <c r="I34" s="52">
        <f t="shared" si="26"/>
        <v>13200</v>
      </c>
      <c r="J34" s="52">
        <f t="shared" si="26"/>
        <v>8400</v>
      </c>
      <c r="K34" s="52">
        <f t="shared" si="26"/>
        <v>8400</v>
      </c>
      <c r="L34" s="52">
        <f t="shared" si="26"/>
        <v>15600</v>
      </c>
      <c r="M34" s="52">
        <f t="shared" si="26"/>
        <v>22800</v>
      </c>
      <c r="N34" s="52">
        <f t="shared" si="26"/>
        <v>3600</v>
      </c>
      <c r="O34" s="53">
        <f t="shared" si="26"/>
        <v>33600</v>
      </c>
      <c r="P34" s="43">
        <f>SUM(D34:O34)</f>
        <v>222000</v>
      </c>
      <c r="Q34" s="21"/>
      <c r="R34" s="42" t="str">
        <f>R27</f>
        <v>Proizvod / Usluga 5</v>
      </c>
      <c r="S34" s="52">
        <f t="shared" si="27"/>
        <v>21000</v>
      </c>
      <c r="T34" s="52">
        <f t="shared" si="27"/>
        <v>24000</v>
      </c>
      <c r="U34" s="52">
        <f t="shared" si="27"/>
        <v>16500</v>
      </c>
      <c r="V34" s="52">
        <f t="shared" si="27"/>
        <v>34500</v>
      </c>
      <c r="W34" s="52">
        <f t="shared" si="27"/>
        <v>33000</v>
      </c>
      <c r="X34" s="52">
        <f t="shared" si="27"/>
        <v>42000</v>
      </c>
      <c r="Y34" s="52">
        <f t="shared" si="27"/>
        <v>29250</v>
      </c>
      <c r="Z34" s="52">
        <f t="shared" si="27"/>
        <v>18000</v>
      </c>
      <c r="AA34" s="52">
        <f t="shared" si="27"/>
        <v>30750</v>
      </c>
      <c r="AB34" s="52">
        <f t="shared" si="27"/>
        <v>40500</v>
      </c>
      <c r="AC34" s="52">
        <f t="shared" si="27"/>
        <v>20250</v>
      </c>
      <c r="AD34" s="53">
        <f t="shared" si="27"/>
        <v>20250</v>
      </c>
      <c r="AE34" s="43">
        <f>SUM(S34:AD34)</f>
        <v>330000</v>
      </c>
      <c r="AF34" s="44">
        <f t="shared" si="28"/>
        <v>108000</v>
      </c>
      <c r="AG34" s="21"/>
      <c r="AH34" s="42" t="str">
        <f>AH27</f>
        <v>Proizvod / Usluga 5</v>
      </c>
      <c r="AI34" s="52">
        <f t="shared" si="29"/>
        <v>10500</v>
      </c>
      <c r="AJ34" s="52">
        <f t="shared" si="29"/>
        <v>19500</v>
      </c>
      <c r="AK34" s="52">
        <f t="shared" si="29"/>
        <v>12000</v>
      </c>
      <c r="AL34" s="52">
        <f t="shared" si="29"/>
        <v>13500</v>
      </c>
      <c r="AM34" s="52">
        <f t="shared" si="29"/>
        <v>17250</v>
      </c>
      <c r="AN34" s="52">
        <f t="shared" si="29"/>
        <v>27000</v>
      </c>
      <c r="AO34" s="52">
        <f t="shared" si="29"/>
        <v>19500</v>
      </c>
      <c r="AP34" s="52">
        <f t="shared" si="29"/>
        <v>21000</v>
      </c>
      <c r="AQ34" s="52">
        <f t="shared" si="29"/>
        <v>28500</v>
      </c>
      <c r="AR34" s="52">
        <f t="shared" si="29"/>
        <v>0</v>
      </c>
      <c r="AS34" s="52">
        <f t="shared" si="29"/>
        <v>0</v>
      </c>
      <c r="AT34" s="53">
        <f t="shared" si="29"/>
        <v>0</v>
      </c>
      <c r="AU34" s="43">
        <f>SUM(AI34:AT34)</f>
        <v>168750</v>
      </c>
      <c r="AV34" s="44">
        <f t="shared" si="30"/>
        <v>-161250</v>
      </c>
      <c r="AW34" s="21"/>
      <c r="AX34"/>
      <c r="AY34" s="41">
        <f t="shared" si="31"/>
        <v>92.682926829268297</v>
      </c>
      <c r="AZ34" s="62">
        <f t="shared" si="32"/>
        <v>67.771084337349393</v>
      </c>
      <c r="BA34" s="62">
        <f>SUM(AJ34:AP34)/'Godišnji plan prodaje'!O34*100</f>
        <v>34.189723320158109</v>
      </c>
      <c r="BB34" s="62">
        <f t="shared" si="33"/>
        <v>48.684210526315788</v>
      </c>
    </row>
    <row r="35" spans="2:54" s="16" customFormat="1" ht="20.100000000000001" customHeight="1" x14ac:dyDescent="0.25">
      <c r="B35" s="18"/>
      <c r="C35" s="45" t="s">
        <v>25</v>
      </c>
      <c r="D35" s="46">
        <f t="shared" ref="D35:O35" si="34">SUM(D30:D34)</f>
        <v>78300</v>
      </c>
      <c r="E35" s="46">
        <f t="shared" si="34"/>
        <v>78700</v>
      </c>
      <c r="F35" s="46">
        <f t="shared" si="34"/>
        <v>64300</v>
      </c>
      <c r="G35" s="46">
        <f t="shared" si="34"/>
        <v>77300</v>
      </c>
      <c r="H35" s="46">
        <f t="shared" si="34"/>
        <v>80700</v>
      </c>
      <c r="I35" s="46">
        <f t="shared" si="34"/>
        <v>66200</v>
      </c>
      <c r="J35" s="46">
        <f t="shared" si="34"/>
        <v>62150</v>
      </c>
      <c r="K35" s="46">
        <f t="shared" si="34"/>
        <v>64400</v>
      </c>
      <c r="L35" s="46">
        <f t="shared" si="34"/>
        <v>79500</v>
      </c>
      <c r="M35" s="46">
        <f t="shared" si="34"/>
        <v>81450</v>
      </c>
      <c r="N35" s="46">
        <f t="shared" si="34"/>
        <v>54500</v>
      </c>
      <c r="O35" s="47">
        <f t="shared" si="34"/>
        <v>74500</v>
      </c>
      <c r="P35" s="48">
        <f>SUM(P29:P34)</f>
        <v>862000</v>
      </c>
      <c r="Q35" s="21"/>
      <c r="R35" s="45" t="s">
        <v>24</v>
      </c>
      <c r="S35" s="46">
        <f t="shared" ref="S35:AD35" si="35">SUM(S30:S34)</f>
        <v>67800</v>
      </c>
      <c r="T35" s="46">
        <f t="shared" si="35"/>
        <v>81800</v>
      </c>
      <c r="U35" s="46">
        <f t="shared" si="35"/>
        <v>71650</v>
      </c>
      <c r="V35" s="46">
        <f t="shared" si="35"/>
        <v>124250</v>
      </c>
      <c r="W35" s="46">
        <f t="shared" si="35"/>
        <v>109250</v>
      </c>
      <c r="X35" s="46">
        <f t="shared" si="35"/>
        <v>129350</v>
      </c>
      <c r="Y35" s="46">
        <f t="shared" si="35"/>
        <v>105050</v>
      </c>
      <c r="Z35" s="46">
        <f t="shared" si="35"/>
        <v>83450</v>
      </c>
      <c r="AA35" s="46">
        <f t="shared" si="35"/>
        <v>104900</v>
      </c>
      <c r="AB35" s="46">
        <f t="shared" si="35"/>
        <v>117400</v>
      </c>
      <c r="AC35" s="46">
        <f t="shared" si="35"/>
        <v>68450</v>
      </c>
      <c r="AD35" s="47">
        <f t="shared" si="35"/>
        <v>57450</v>
      </c>
      <c r="AE35" s="48">
        <f>SUM(AE29:AE34)</f>
        <v>1120800</v>
      </c>
      <c r="AF35" s="49">
        <f t="shared" si="28"/>
        <v>258800</v>
      </c>
      <c r="AG35" s="21"/>
      <c r="AH35" s="45" t="s">
        <v>23</v>
      </c>
      <c r="AI35" s="46">
        <f t="shared" ref="AI35:AT35" si="36">SUM(AI30:AI34)</f>
        <v>69700</v>
      </c>
      <c r="AJ35" s="46">
        <f t="shared" si="36"/>
        <v>80350</v>
      </c>
      <c r="AK35" s="46">
        <f t="shared" si="36"/>
        <v>83550</v>
      </c>
      <c r="AL35" s="46">
        <f t="shared" si="36"/>
        <v>126500</v>
      </c>
      <c r="AM35" s="46">
        <f t="shared" si="36"/>
        <v>119750</v>
      </c>
      <c r="AN35" s="46">
        <f t="shared" si="36"/>
        <v>98950</v>
      </c>
      <c r="AO35" s="46">
        <f t="shared" si="36"/>
        <v>92000</v>
      </c>
      <c r="AP35" s="46">
        <f t="shared" si="36"/>
        <v>82500</v>
      </c>
      <c r="AQ35" s="46">
        <f t="shared" si="36"/>
        <v>95400</v>
      </c>
      <c r="AR35" s="46">
        <f t="shared" si="36"/>
        <v>0</v>
      </c>
      <c r="AS35" s="46">
        <f t="shared" si="36"/>
        <v>0</v>
      </c>
      <c r="AT35" s="47">
        <f t="shared" si="36"/>
        <v>0</v>
      </c>
      <c r="AU35" s="48">
        <f>SUM(AU29:AU34)</f>
        <v>848700</v>
      </c>
      <c r="AV35" s="49">
        <f>AU35-AE35</f>
        <v>-272100</v>
      </c>
      <c r="AW35" s="21"/>
      <c r="AX35"/>
      <c r="AY35" s="41">
        <f t="shared" si="31"/>
        <v>90.943755958055291</v>
      </c>
      <c r="AZ35" s="62">
        <f t="shared" si="32"/>
        <v>96.717948717948715</v>
      </c>
      <c r="BA35" s="62">
        <f>SUM(AJ35:AP35)/'Godišnji plan prodaje'!O35*100</f>
        <v>65.453849099961701</v>
      </c>
      <c r="BB35" s="62">
        <f>SUM(AK35:AQ35)/SUM(U35:AD35)*100</f>
        <v>71.936779242174637</v>
      </c>
    </row>
    <row r="36" spans="2:54" s="16" customFormat="1" ht="9.6" customHeight="1" x14ac:dyDescent="0.25">
      <c r="B36" s="18"/>
      <c r="C36" s="20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2"/>
      <c r="Q36" s="21"/>
      <c r="R36" s="20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2"/>
      <c r="AF36" s="22"/>
      <c r="AG36" s="21"/>
      <c r="AH36" s="20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2"/>
      <c r="AV36" s="22"/>
      <c r="AW36" s="21"/>
      <c r="AX36"/>
    </row>
    <row r="37" spans="2:54" s="16" customFormat="1" ht="20.100000000000001" customHeight="1" x14ac:dyDescent="0.25">
      <c r="B37" s="18"/>
      <c r="C37" s="23" t="s">
        <v>11</v>
      </c>
      <c r="D37" s="26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4" t="s">
        <v>19</v>
      </c>
      <c r="Q37" s="21"/>
      <c r="R37" s="23" t="s">
        <v>11</v>
      </c>
      <c r="S37" s="26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4" t="s">
        <v>19</v>
      </c>
      <c r="AF37" s="22" t="s">
        <v>15</v>
      </c>
      <c r="AG37" s="21"/>
      <c r="AH37" s="23" t="s">
        <v>11</v>
      </c>
      <c r="AI37" s="26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4" t="s">
        <v>19</v>
      </c>
      <c r="AV37" s="22" t="s">
        <v>15</v>
      </c>
      <c r="AW37" s="21"/>
      <c r="AX37"/>
      <c r="AY37" s="24" t="s">
        <v>33</v>
      </c>
      <c r="AZ37" s="24" t="s">
        <v>32</v>
      </c>
      <c r="BA37" s="24" t="s">
        <v>38</v>
      </c>
      <c r="BB37" s="24" t="s">
        <v>34</v>
      </c>
    </row>
    <row r="38" spans="2:54" s="16" customFormat="1" ht="20.100000000000001" customHeight="1" x14ac:dyDescent="0.25">
      <c r="B38" s="18"/>
      <c r="C38" s="31" t="str">
        <f>C8</f>
        <v>Proizvod / Usluga 1</v>
      </c>
      <c r="D38" s="37">
        <f>D23-D16</f>
        <v>30</v>
      </c>
      <c r="E38" s="37">
        <f t="shared" ref="E38:O38" si="37">E23-E16</f>
        <v>30</v>
      </c>
      <c r="F38" s="37">
        <f t="shared" si="37"/>
        <v>25</v>
      </c>
      <c r="G38" s="37">
        <f t="shared" si="37"/>
        <v>25</v>
      </c>
      <c r="H38" s="37">
        <f t="shared" si="37"/>
        <v>25</v>
      </c>
      <c r="I38" s="37">
        <f t="shared" si="37"/>
        <v>25</v>
      </c>
      <c r="J38" s="37">
        <f t="shared" si="37"/>
        <v>25</v>
      </c>
      <c r="K38" s="37">
        <f t="shared" si="37"/>
        <v>30</v>
      </c>
      <c r="L38" s="37">
        <f t="shared" si="37"/>
        <v>30</v>
      </c>
      <c r="M38" s="37">
        <f t="shared" si="37"/>
        <v>30</v>
      </c>
      <c r="N38" s="37">
        <f t="shared" si="37"/>
        <v>30</v>
      </c>
      <c r="O38" s="54">
        <f t="shared" si="37"/>
        <v>20</v>
      </c>
      <c r="P38" s="40">
        <f>AVERAGE(D38:O38)</f>
        <v>27.083333333333332</v>
      </c>
      <c r="Q38" s="21"/>
      <c r="R38" s="31" t="str">
        <f>R8</f>
        <v>Proizvod / Usluga 1</v>
      </c>
      <c r="S38" s="37">
        <f t="shared" ref="S38:AD42" si="38">S23-S16</f>
        <v>30</v>
      </c>
      <c r="T38" s="37">
        <f t="shared" si="38"/>
        <v>40</v>
      </c>
      <c r="U38" s="37">
        <f t="shared" si="38"/>
        <v>30</v>
      </c>
      <c r="V38" s="37">
        <f t="shared" si="38"/>
        <v>30</v>
      </c>
      <c r="W38" s="37">
        <f t="shared" si="38"/>
        <v>30</v>
      </c>
      <c r="X38" s="37">
        <f t="shared" si="38"/>
        <v>25</v>
      </c>
      <c r="Y38" s="37">
        <f t="shared" si="38"/>
        <v>25</v>
      </c>
      <c r="Z38" s="37">
        <f t="shared" si="38"/>
        <v>25</v>
      </c>
      <c r="AA38" s="37">
        <f t="shared" si="38"/>
        <v>25</v>
      </c>
      <c r="AB38" s="37">
        <f t="shared" si="38"/>
        <v>30</v>
      </c>
      <c r="AC38" s="37">
        <f t="shared" si="38"/>
        <v>30</v>
      </c>
      <c r="AD38" s="54">
        <f t="shared" si="38"/>
        <v>25</v>
      </c>
      <c r="AE38" s="40">
        <f>AVERAGE(S38:AD38)</f>
        <v>28.75</v>
      </c>
      <c r="AF38" s="34">
        <f>AE38-P38</f>
        <v>1.6666666666666679</v>
      </c>
      <c r="AG38" s="21"/>
      <c r="AH38" s="31" t="str">
        <f>AH8</f>
        <v>Proizvod / Usluga 1</v>
      </c>
      <c r="AI38" s="37">
        <f t="shared" ref="AI38:AT42" si="39">AI23-AI16</f>
        <v>25</v>
      </c>
      <c r="AJ38" s="37">
        <f t="shared" si="39"/>
        <v>25</v>
      </c>
      <c r="AK38" s="37">
        <f t="shared" si="39"/>
        <v>25</v>
      </c>
      <c r="AL38" s="37">
        <f t="shared" si="39"/>
        <v>25</v>
      </c>
      <c r="AM38" s="37">
        <f t="shared" si="39"/>
        <v>20</v>
      </c>
      <c r="AN38" s="37">
        <f t="shared" si="39"/>
        <v>20</v>
      </c>
      <c r="AO38" s="37">
        <f t="shared" si="39"/>
        <v>20</v>
      </c>
      <c r="AP38" s="37">
        <f t="shared" si="39"/>
        <v>20</v>
      </c>
      <c r="AQ38" s="37">
        <f t="shared" si="39"/>
        <v>20</v>
      </c>
      <c r="AR38" s="37">
        <f>AR23-AS17</f>
        <v>0</v>
      </c>
      <c r="AS38" s="37">
        <f t="shared" si="39"/>
        <v>0</v>
      </c>
      <c r="AT38" s="54">
        <f t="shared" si="39"/>
        <v>0</v>
      </c>
      <c r="AU38" s="40">
        <f>AVERAGE(AI38:AT38)</f>
        <v>16.666666666666668</v>
      </c>
      <c r="AV38" s="34">
        <f>AU38-AE38</f>
        <v>-12.083333333333332</v>
      </c>
      <c r="AW38" s="21"/>
      <c r="AX38"/>
      <c r="AY38" s="41">
        <f>AQ38/AA38*100</f>
        <v>80</v>
      </c>
      <c r="AZ38" s="62">
        <f>SUM(AI38:AQ38)/SUM(S38:AA38)*100</f>
        <v>76.923076923076934</v>
      </c>
      <c r="BA38" s="62">
        <f>SUM(AJ38:AP38)/'Godišnji plan prodaje'!O38*100</f>
        <v>516.66666666666674</v>
      </c>
      <c r="BB38" s="62">
        <f>SUM(AK38:AQ38)/SUM(U38:AD38)*100</f>
        <v>54.54545454545454</v>
      </c>
    </row>
    <row r="39" spans="2:54" s="16" customFormat="1" ht="20.100000000000001" customHeight="1" x14ac:dyDescent="0.25">
      <c r="B39" s="18"/>
      <c r="C39" s="31" t="str">
        <f>C9</f>
        <v>Proizvod / Usluga 2</v>
      </c>
      <c r="D39" s="37">
        <f t="shared" ref="D39:O42" si="40">D24-D17</f>
        <v>70</v>
      </c>
      <c r="E39" s="37">
        <f t="shared" si="40"/>
        <v>70</v>
      </c>
      <c r="F39" s="37">
        <f t="shared" si="40"/>
        <v>70</v>
      </c>
      <c r="G39" s="37">
        <f t="shared" si="40"/>
        <v>70</v>
      </c>
      <c r="H39" s="37">
        <f t="shared" si="40"/>
        <v>65</v>
      </c>
      <c r="I39" s="37">
        <f t="shared" si="40"/>
        <v>65</v>
      </c>
      <c r="J39" s="37">
        <f t="shared" si="40"/>
        <v>65</v>
      </c>
      <c r="K39" s="37">
        <f t="shared" si="40"/>
        <v>60</v>
      </c>
      <c r="L39" s="37">
        <f t="shared" si="40"/>
        <v>60</v>
      </c>
      <c r="M39" s="37">
        <f t="shared" si="40"/>
        <v>60</v>
      </c>
      <c r="N39" s="37">
        <f t="shared" si="40"/>
        <v>60</v>
      </c>
      <c r="O39" s="54">
        <f t="shared" si="40"/>
        <v>60</v>
      </c>
      <c r="P39" s="40">
        <f t="shared" ref="P39:P42" si="41">AVERAGE(D39:O39)</f>
        <v>64.583333333333329</v>
      </c>
      <c r="Q39" s="21"/>
      <c r="R39" s="31" t="str">
        <f>R9</f>
        <v>Proizvod / Usluga 2</v>
      </c>
      <c r="S39" s="37">
        <f t="shared" si="38"/>
        <v>80</v>
      </c>
      <c r="T39" s="37">
        <f t="shared" si="38"/>
        <v>80</v>
      </c>
      <c r="U39" s="37">
        <f t="shared" si="38"/>
        <v>80</v>
      </c>
      <c r="V39" s="37">
        <f t="shared" si="38"/>
        <v>80</v>
      </c>
      <c r="W39" s="37">
        <f t="shared" si="38"/>
        <v>75</v>
      </c>
      <c r="X39" s="37">
        <f t="shared" si="38"/>
        <v>75</v>
      </c>
      <c r="Y39" s="37">
        <f t="shared" si="38"/>
        <v>75</v>
      </c>
      <c r="Z39" s="37">
        <f t="shared" si="38"/>
        <v>75</v>
      </c>
      <c r="AA39" s="37">
        <f t="shared" si="38"/>
        <v>75</v>
      </c>
      <c r="AB39" s="37">
        <f t="shared" si="38"/>
        <v>75</v>
      </c>
      <c r="AC39" s="37">
        <f t="shared" si="38"/>
        <v>75</v>
      </c>
      <c r="AD39" s="54">
        <f t="shared" si="38"/>
        <v>70</v>
      </c>
      <c r="AE39" s="40">
        <f t="shared" ref="AE39:AE42" si="42">AVERAGE(S39:AD39)</f>
        <v>76.25</v>
      </c>
      <c r="AF39" s="34">
        <f>AE39-P39</f>
        <v>11.666666666666671</v>
      </c>
      <c r="AG39" s="21"/>
      <c r="AH39" s="31" t="str">
        <f>AH9</f>
        <v>Proizvod / Usluga 2</v>
      </c>
      <c r="AI39" s="37">
        <f t="shared" si="39"/>
        <v>70</v>
      </c>
      <c r="AJ39" s="37">
        <f t="shared" si="39"/>
        <v>70</v>
      </c>
      <c r="AK39" s="37">
        <f t="shared" si="39"/>
        <v>75</v>
      </c>
      <c r="AL39" s="37">
        <f t="shared" si="39"/>
        <v>75</v>
      </c>
      <c r="AM39" s="37">
        <f t="shared" si="39"/>
        <v>75</v>
      </c>
      <c r="AN39" s="37">
        <f t="shared" si="39"/>
        <v>75</v>
      </c>
      <c r="AO39" s="37">
        <f t="shared" si="39"/>
        <v>80</v>
      </c>
      <c r="AP39" s="37">
        <f t="shared" si="39"/>
        <v>80</v>
      </c>
      <c r="AQ39" s="37">
        <f t="shared" si="39"/>
        <v>80</v>
      </c>
      <c r="AR39" s="37">
        <f t="shared" si="39"/>
        <v>0</v>
      </c>
      <c r="AS39" s="37">
        <f t="shared" si="39"/>
        <v>0</v>
      </c>
      <c r="AT39" s="54">
        <f t="shared" si="39"/>
        <v>0</v>
      </c>
      <c r="AU39" s="40">
        <f t="shared" ref="AU39:AU42" si="43">AVERAGE(AI39:AT39)</f>
        <v>56.666666666666664</v>
      </c>
      <c r="AV39" s="34">
        <f>AU39-AE39</f>
        <v>-19.583333333333336</v>
      </c>
      <c r="AW39" s="21"/>
      <c r="AX39"/>
      <c r="AY39" s="41">
        <f>AQ39/AA39*100</f>
        <v>106.66666666666667</v>
      </c>
      <c r="AZ39" s="62">
        <f>SUM(AI39:AQ39)/SUM(S39:AA39)*100</f>
        <v>97.841726618705039</v>
      </c>
      <c r="BA39" s="62">
        <f>SUM(AJ39:AP39)/'Godišnji plan prodaje'!O39*100</f>
        <v>662.5</v>
      </c>
      <c r="BB39" s="62">
        <f t="shared" ref="BB39:BB42" si="44">SUM(AK39:AQ39)/SUM(U39:AD39)*100</f>
        <v>71.523178807947019</v>
      </c>
    </row>
    <row r="40" spans="2:54" s="16" customFormat="1" ht="20.100000000000001" customHeight="1" x14ac:dyDescent="0.25">
      <c r="B40" s="18"/>
      <c r="C40" s="31" t="str">
        <f>C10</f>
        <v>Proizvod / Usluga 3</v>
      </c>
      <c r="D40" s="37">
        <f t="shared" si="40"/>
        <v>10</v>
      </c>
      <c r="E40" s="37">
        <f t="shared" si="40"/>
        <v>10</v>
      </c>
      <c r="F40" s="37">
        <f t="shared" si="40"/>
        <v>10</v>
      </c>
      <c r="G40" s="37">
        <f t="shared" si="40"/>
        <v>10</v>
      </c>
      <c r="H40" s="37">
        <f t="shared" si="40"/>
        <v>15</v>
      </c>
      <c r="I40" s="37">
        <f t="shared" si="40"/>
        <v>15</v>
      </c>
      <c r="J40" s="37">
        <f t="shared" si="40"/>
        <v>15</v>
      </c>
      <c r="K40" s="37">
        <f t="shared" si="40"/>
        <v>15</v>
      </c>
      <c r="L40" s="37">
        <f t="shared" si="40"/>
        <v>30</v>
      </c>
      <c r="M40" s="37">
        <f t="shared" si="40"/>
        <v>30</v>
      </c>
      <c r="N40" s="37">
        <f t="shared" si="40"/>
        <v>30</v>
      </c>
      <c r="O40" s="54">
        <f t="shared" si="40"/>
        <v>30</v>
      </c>
      <c r="P40" s="40">
        <f t="shared" si="41"/>
        <v>18.333333333333332</v>
      </c>
      <c r="Q40" s="21"/>
      <c r="R40" s="31" t="str">
        <f>R10</f>
        <v>Proizvod / Usluga 3</v>
      </c>
      <c r="S40" s="37">
        <f t="shared" si="38"/>
        <v>25</v>
      </c>
      <c r="T40" s="37">
        <f t="shared" si="38"/>
        <v>25</v>
      </c>
      <c r="U40" s="37">
        <f t="shared" si="38"/>
        <v>25</v>
      </c>
      <c r="V40" s="37">
        <f t="shared" si="38"/>
        <v>25</v>
      </c>
      <c r="W40" s="37">
        <f t="shared" si="38"/>
        <v>20</v>
      </c>
      <c r="X40" s="37">
        <f t="shared" si="38"/>
        <v>20</v>
      </c>
      <c r="Y40" s="37">
        <f t="shared" si="38"/>
        <v>20</v>
      </c>
      <c r="Z40" s="37">
        <f t="shared" si="38"/>
        <v>20</v>
      </c>
      <c r="AA40" s="37">
        <f t="shared" si="38"/>
        <v>20</v>
      </c>
      <c r="AB40" s="37">
        <f t="shared" si="38"/>
        <v>10</v>
      </c>
      <c r="AC40" s="37">
        <f t="shared" si="38"/>
        <v>10</v>
      </c>
      <c r="AD40" s="54">
        <f t="shared" si="38"/>
        <v>10</v>
      </c>
      <c r="AE40" s="40">
        <f t="shared" si="42"/>
        <v>19.166666666666668</v>
      </c>
      <c r="AF40" s="34">
        <f>AE40-P40</f>
        <v>0.8333333333333357</v>
      </c>
      <c r="AG40" s="21"/>
      <c r="AH40" s="31" t="str">
        <f>AH10</f>
        <v>Proizvod / Usluga 3</v>
      </c>
      <c r="AI40" s="37">
        <f t="shared" si="39"/>
        <v>10</v>
      </c>
      <c r="AJ40" s="37">
        <f t="shared" si="39"/>
        <v>10</v>
      </c>
      <c r="AK40" s="37">
        <f t="shared" si="39"/>
        <v>10</v>
      </c>
      <c r="AL40" s="37">
        <f t="shared" si="39"/>
        <v>10</v>
      </c>
      <c r="AM40" s="37">
        <f t="shared" si="39"/>
        <v>10</v>
      </c>
      <c r="AN40" s="37">
        <f t="shared" si="39"/>
        <v>10</v>
      </c>
      <c r="AO40" s="37">
        <f t="shared" si="39"/>
        <v>10</v>
      </c>
      <c r="AP40" s="37">
        <f t="shared" si="39"/>
        <v>10</v>
      </c>
      <c r="AQ40" s="37">
        <f t="shared" si="39"/>
        <v>10</v>
      </c>
      <c r="AR40" s="37">
        <f t="shared" si="39"/>
        <v>0</v>
      </c>
      <c r="AS40" s="37">
        <f t="shared" si="39"/>
        <v>0</v>
      </c>
      <c r="AT40" s="54">
        <f t="shared" si="39"/>
        <v>0</v>
      </c>
      <c r="AU40" s="40">
        <f t="shared" si="43"/>
        <v>7.5</v>
      </c>
      <c r="AV40" s="34">
        <f>AU40-AE40</f>
        <v>-11.666666666666668</v>
      </c>
      <c r="AW40" s="21"/>
      <c r="AX40"/>
      <c r="AY40" s="41">
        <f>AQ40/AA40*100</f>
        <v>50</v>
      </c>
      <c r="AZ40" s="62">
        <f>SUM(AI40:AQ40)/SUM(S40:AA40)*100</f>
        <v>45</v>
      </c>
      <c r="BA40" s="62">
        <f>SUM(AJ40:AP40)/'Godišnji plan prodaje'!O40*100</f>
        <v>280</v>
      </c>
      <c r="BB40" s="62">
        <f t="shared" si="44"/>
        <v>38.888888888888893</v>
      </c>
    </row>
    <row r="41" spans="2:54" s="16" customFormat="1" ht="20.100000000000001" customHeight="1" x14ac:dyDescent="0.25">
      <c r="B41" s="18"/>
      <c r="C41" s="31" t="str">
        <f>C11</f>
        <v>Proizvod / Usluga 4</v>
      </c>
      <c r="D41" s="37">
        <f t="shared" si="40"/>
        <v>100</v>
      </c>
      <c r="E41" s="37">
        <f t="shared" si="40"/>
        <v>100</v>
      </c>
      <c r="F41" s="37">
        <f t="shared" si="40"/>
        <v>95</v>
      </c>
      <c r="G41" s="37">
        <f t="shared" si="40"/>
        <v>95</v>
      </c>
      <c r="H41" s="37">
        <f t="shared" si="40"/>
        <v>95</v>
      </c>
      <c r="I41" s="37">
        <f t="shared" si="40"/>
        <v>90</v>
      </c>
      <c r="J41" s="37">
        <f t="shared" si="40"/>
        <v>90</v>
      </c>
      <c r="K41" s="37">
        <f t="shared" si="40"/>
        <v>95</v>
      </c>
      <c r="L41" s="37">
        <f t="shared" si="40"/>
        <v>90</v>
      </c>
      <c r="M41" s="37">
        <f t="shared" si="40"/>
        <v>85</v>
      </c>
      <c r="N41" s="37">
        <f t="shared" si="40"/>
        <v>95</v>
      </c>
      <c r="O41" s="54">
        <f t="shared" si="40"/>
        <v>90</v>
      </c>
      <c r="P41" s="40">
        <f t="shared" si="41"/>
        <v>93.333333333333329</v>
      </c>
      <c r="Q41" s="21"/>
      <c r="R41" s="31" t="str">
        <f>R11</f>
        <v>Proizvod / Usluga 4</v>
      </c>
      <c r="S41" s="37">
        <f t="shared" si="38"/>
        <v>90</v>
      </c>
      <c r="T41" s="37">
        <f t="shared" si="38"/>
        <v>90</v>
      </c>
      <c r="U41" s="37">
        <f t="shared" si="38"/>
        <v>80</v>
      </c>
      <c r="V41" s="37">
        <f t="shared" si="38"/>
        <v>80</v>
      </c>
      <c r="W41" s="37">
        <f t="shared" si="38"/>
        <v>80</v>
      </c>
      <c r="X41" s="37">
        <f t="shared" si="38"/>
        <v>80</v>
      </c>
      <c r="Y41" s="37">
        <f t="shared" si="38"/>
        <v>80</v>
      </c>
      <c r="Z41" s="37">
        <f t="shared" si="38"/>
        <v>90</v>
      </c>
      <c r="AA41" s="37">
        <f t="shared" si="38"/>
        <v>90</v>
      </c>
      <c r="AB41" s="37">
        <f t="shared" si="38"/>
        <v>80</v>
      </c>
      <c r="AC41" s="37">
        <f t="shared" si="38"/>
        <v>80</v>
      </c>
      <c r="AD41" s="54">
        <f t="shared" si="38"/>
        <v>90</v>
      </c>
      <c r="AE41" s="40">
        <f t="shared" si="42"/>
        <v>84.166666666666671</v>
      </c>
      <c r="AF41" s="34">
        <f>AE41-P41</f>
        <v>-9.1666666666666572</v>
      </c>
      <c r="AG41" s="21"/>
      <c r="AH41" s="31" t="str">
        <f>AH11</f>
        <v>Proizvod / Usluga 4</v>
      </c>
      <c r="AI41" s="37">
        <f t="shared" si="39"/>
        <v>75</v>
      </c>
      <c r="AJ41" s="37">
        <f t="shared" si="39"/>
        <v>75</v>
      </c>
      <c r="AK41" s="37">
        <f t="shared" si="39"/>
        <v>75</v>
      </c>
      <c r="AL41" s="37">
        <f t="shared" si="39"/>
        <v>75</v>
      </c>
      <c r="AM41" s="37">
        <f t="shared" si="39"/>
        <v>75</v>
      </c>
      <c r="AN41" s="37">
        <f t="shared" si="39"/>
        <v>75</v>
      </c>
      <c r="AO41" s="37">
        <f t="shared" si="39"/>
        <v>75</v>
      </c>
      <c r="AP41" s="37">
        <f t="shared" si="39"/>
        <v>75</v>
      </c>
      <c r="AQ41" s="37">
        <f t="shared" si="39"/>
        <v>80</v>
      </c>
      <c r="AR41" s="37">
        <f t="shared" si="39"/>
        <v>0</v>
      </c>
      <c r="AS41" s="37">
        <f t="shared" si="39"/>
        <v>0</v>
      </c>
      <c r="AT41" s="54">
        <f t="shared" si="39"/>
        <v>0</v>
      </c>
      <c r="AU41" s="40">
        <f t="shared" si="43"/>
        <v>56.666666666666664</v>
      </c>
      <c r="AV41" s="34">
        <f>AU41-AE41</f>
        <v>-27.500000000000007</v>
      </c>
      <c r="AW41" s="21"/>
      <c r="AX41"/>
      <c r="AY41" s="41">
        <f>AQ41/AA41*100</f>
        <v>88.888888888888886</v>
      </c>
      <c r="AZ41" s="62">
        <f>SUM(AI41:AQ41)/SUM(S41:AA41)*100</f>
        <v>89.473684210526315</v>
      </c>
      <c r="BA41" s="62">
        <f>SUM(AJ41:AP41)/'Godišnji plan prodaje'!O41*100</f>
        <v>583.33333333333326</v>
      </c>
      <c r="BB41" s="62">
        <f t="shared" si="44"/>
        <v>63.855421686746979</v>
      </c>
    </row>
    <row r="42" spans="2:54" s="16" customFormat="1" ht="20.100000000000001" customHeight="1" x14ac:dyDescent="0.25">
      <c r="B42" s="18"/>
      <c r="C42" s="31" t="str">
        <f>C12</f>
        <v>Proizvod / Usluga 5</v>
      </c>
      <c r="D42" s="37">
        <f t="shared" si="40"/>
        <v>0</v>
      </c>
      <c r="E42" s="37">
        <f t="shared" si="40"/>
        <v>0</v>
      </c>
      <c r="F42" s="37">
        <f t="shared" si="40"/>
        <v>30</v>
      </c>
      <c r="G42" s="37">
        <f t="shared" si="40"/>
        <v>30</v>
      </c>
      <c r="H42" s="37">
        <f t="shared" si="40"/>
        <v>10</v>
      </c>
      <c r="I42" s="37">
        <f t="shared" si="40"/>
        <v>10</v>
      </c>
      <c r="J42" s="37">
        <f t="shared" si="40"/>
        <v>10</v>
      </c>
      <c r="K42" s="37">
        <f t="shared" si="40"/>
        <v>-10</v>
      </c>
      <c r="L42" s="37">
        <f t="shared" si="40"/>
        <v>-10</v>
      </c>
      <c r="M42" s="37">
        <f t="shared" si="40"/>
        <v>-25</v>
      </c>
      <c r="N42" s="37">
        <f t="shared" si="40"/>
        <v>-25</v>
      </c>
      <c r="O42" s="54">
        <f t="shared" si="40"/>
        <v>-5</v>
      </c>
      <c r="P42" s="40">
        <f t="shared" si="41"/>
        <v>1.25</v>
      </c>
      <c r="Q42" s="21"/>
      <c r="R42" s="31" t="str">
        <f>R12</f>
        <v>Proizvod / Usluga 5</v>
      </c>
      <c r="S42" s="37">
        <f t="shared" si="38"/>
        <v>20</v>
      </c>
      <c r="T42" s="37">
        <f t="shared" si="38"/>
        <v>30</v>
      </c>
      <c r="U42" s="37">
        <f t="shared" si="38"/>
        <v>25</v>
      </c>
      <c r="V42" s="37">
        <f t="shared" si="38"/>
        <v>40</v>
      </c>
      <c r="W42" s="37">
        <f t="shared" si="38"/>
        <v>35</v>
      </c>
      <c r="X42" s="37">
        <f t="shared" si="38"/>
        <v>20</v>
      </c>
      <c r="Y42" s="37">
        <f t="shared" si="38"/>
        <v>20</v>
      </c>
      <c r="Z42" s="37">
        <f t="shared" si="38"/>
        <v>45</v>
      </c>
      <c r="AA42" s="37">
        <f t="shared" si="38"/>
        <v>50</v>
      </c>
      <c r="AB42" s="37">
        <f t="shared" si="38"/>
        <v>20</v>
      </c>
      <c r="AC42" s="37">
        <f t="shared" si="38"/>
        <v>30</v>
      </c>
      <c r="AD42" s="54">
        <f t="shared" si="38"/>
        <v>15</v>
      </c>
      <c r="AE42" s="40">
        <f t="shared" si="42"/>
        <v>29.166666666666668</v>
      </c>
      <c r="AF42" s="34">
        <f>AE42-P42</f>
        <v>27.916666666666668</v>
      </c>
      <c r="AG42" s="21"/>
      <c r="AH42" s="31" t="str">
        <f>AH12</f>
        <v>Proizvod / Usluga 5</v>
      </c>
      <c r="AI42" s="37">
        <f t="shared" si="39"/>
        <v>30</v>
      </c>
      <c r="AJ42" s="37">
        <f t="shared" si="39"/>
        <v>30</v>
      </c>
      <c r="AK42" s="37">
        <f t="shared" si="39"/>
        <v>35</v>
      </c>
      <c r="AL42" s="37">
        <f t="shared" si="39"/>
        <v>40</v>
      </c>
      <c r="AM42" s="37">
        <f t="shared" si="39"/>
        <v>50</v>
      </c>
      <c r="AN42" s="37">
        <f t="shared" si="39"/>
        <v>50</v>
      </c>
      <c r="AO42" s="37">
        <f t="shared" si="39"/>
        <v>50</v>
      </c>
      <c r="AP42" s="37">
        <f t="shared" si="39"/>
        <v>10</v>
      </c>
      <c r="AQ42" s="37">
        <f t="shared" si="39"/>
        <v>30</v>
      </c>
      <c r="AR42" s="37">
        <f t="shared" si="39"/>
        <v>0</v>
      </c>
      <c r="AS42" s="37">
        <f t="shared" si="39"/>
        <v>0</v>
      </c>
      <c r="AT42" s="54">
        <f t="shared" si="39"/>
        <v>0</v>
      </c>
      <c r="AU42" s="40">
        <f t="shared" si="43"/>
        <v>27.083333333333332</v>
      </c>
      <c r="AV42" s="34">
        <f>AU42-AE42</f>
        <v>-2.0833333333333357</v>
      </c>
      <c r="AW42" s="21"/>
      <c r="AX42"/>
      <c r="AY42" s="41">
        <f>AQ42/AA42*100</f>
        <v>60</v>
      </c>
      <c r="AZ42" s="62">
        <f>SUM(AI42:AQ42)/SUM(S42:AA42)*100</f>
        <v>114.03508771929825</v>
      </c>
      <c r="BA42" s="62">
        <f>SUM(AJ42:AP42)/'Godišnji plan prodaje'!O42*100</f>
        <v>1325</v>
      </c>
      <c r="BB42" s="62">
        <f t="shared" si="44"/>
        <v>88.333333333333329</v>
      </c>
    </row>
    <row r="43" spans="2:54" s="16" customFormat="1" ht="9.6" customHeight="1" x14ac:dyDescent="0.25">
      <c r="B43" s="18"/>
      <c r="C43" s="20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2"/>
      <c r="Q43" s="21"/>
      <c r="R43" s="20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2"/>
      <c r="AF43" s="22"/>
      <c r="AG43" s="21"/>
      <c r="AH43" s="20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2"/>
      <c r="AV43" s="22"/>
      <c r="AW43" s="21"/>
      <c r="AX43"/>
    </row>
    <row r="44" spans="2:54" s="16" customFormat="1" ht="20.100000000000001" customHeight="1" x14ac:dyDescent="0.25">
      <c r="B44" s="18"/>
      <c r="C44" s="23" t="s">
        <v>12</v>
      </c>
      <c r="D44" s="26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4" t="s">
        <v>14</v>
      </c>
      <c r="Q44" s="21"/>
      <c r="R44" s="23" t="s">
        <v>12</v>
      </c>
      <c r="S44" s="26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4" t="s">
        <v>14</v>
      </c>
      <c r="AF44" s="22" t="s">
        <v>15</v>
      </c>
      <c r="AG44" s="21"/>
      <c r="AH44" s="23" t="s">
        <v>12</v>
      </c>
      <c r="AI44" s="26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4" t="s">
        <v>14</v>
      </c>
      <c r="AV44" s="22" t="s">
        <v>15</v>
      </c>
      <c r="AW44" s="21"/>
      <c r="AX44"/>
      <c r="AY44" s="24" t="s">
        <v>33</v>
      </c>
      <c r="AZ44" s="24" t="s">
        <v>32</v>
      </c>
      <c r="BA44" s="24" t="s">
        <v>38</v>
      </c>
      <c r="BB44" s="24" t="s">
        <v>34</v>
      </c>
    </row>
    <row r="45" spans="2:54" s="16" customFormat="1" ht="20.100000000000001" customHeight="1" x14ac:dyDescent="0.25">
      <c r="B45" s="18"/>
      <c r="C45" s="31" t="str">
        <f>C23</f>
        <v>Proizvod / Usluga 1</v>
      </c>
      <c r="D45" s="36">
        <f>D8*D38</f>
        <v>900</v>
      </c>
      <c r="E45" s="36">
        <f t="shared" ref="E45:O45" si="45">E8*E38</f>
        <v>750</v>
      </c>
      <c r="F45" s="36">
        <f t="shared" si="45"/>
        <v>1000</v>
      </c>
      <c r="G45" s="36">
        <f t="shared" si="45"/>
        <v>1125</v>
      </c>
      <c r="H45" s="36">
        <f t="shared" si="45"/>
        <v>1250</v>
      </c>
      <c r="I45" s="36">
        <f>I8*I38</f>
        <v>750</v>
      </c>
      <c r="J45" s="36">
        <f t="shared" si="45"/>
        <v>875</v>
      </c>
      <c r="K45" s="36">
        <f t="shared" si="45"/>
        <v>900</v>
      </c>
      <c r="L45" s="36">
        <f t="shared" si="45"/>
        <v>1800</v>
      </c>
      <c r="M45" s="36">
        <f t="shared" si="45"/>
        <v>1650</v>
      </c>
      <c r="N45" s="36">
        <f t="shared" si="45"/>
        <v>1350</v>
      </c>
      <c r="O45" s="51">
        <f t="shared" si="45"/>
        <v>600</v>
      </c>
      <c r="P45" s="39">
        <f>SUM(D45:O45)</f>
        <v>12950</v>
      </c>
      <c r="Q45" s="21"/>
      <c r="R45" s="31" t="str">
        <f>R23</f>
        <v>Proizvod / Usluga 1</v>
      </c>
      <c r="S45" s="36">
        <f t="shared" ref="S45:AD49" si="46">S8*S38</f>
        <v>1200</v>
      </c>
      <c r="T45" s="36">
        <f t="shared" si="46"/>
        <v>2400</v>
      </c>
      <c r="U45" s="36">
        <f t="shared" si="46"/>
        <v>2700</v>
      </c>
      <c r="V45" s="36">
        <f t="shared" si="46"/>
        <v>1650</v>
      </c>
      <c r="W45" s="36">
        <f t="shared" si="46"/>
        <v>1350</v>
      </c>
      <c r="X45" s="36">
        <f t="shared" si="46"/>
        <v>750</v>
      </c>
      <c r="Y45" s="36">
        <f t="shared" si="46"/>
        <v>500</v>
      </c>
      <c r="Z45" s="36">
        <f t="shared" si="46"/>
        <v>1500</v>
      </c>
      <c r="AA45" s="36">
        <f t="shared" si="46"/>
        <v>1625</v>
      </c>
      <c r="AB45" s="36">
        <f t="shared" si="46"/>
        <v>2100</v>
      </c>
      <c r="AC45" s="36">
        <f t="shared" si="46"/>
        <v>1050</v>
      </c>
      <c r="AD45" s="51">
        <f t="shared" si="46"/>
        <v>750</v>
      </c>
      <c r="AE45" s="39">
        <f>SUM(S45:AD45)</f>
        <v>17575</v>
      </c>
      <c r="AF45" s="33">
        <f t="shared" ref="AF45:AF50" si="47">AE45-P45</f>
        <v>4625</v>
      </c>
      <c r="AG45" s="21"/>
      <c r="AH45" s="31" t="str">
        <f>AH23</f>
        <v>Proizvod / Usluga 1</v>
      </c>
      <c r="AI45" s="36">
        <f t="shared" ref="AI45:AT49" si="48">AI8*AI38</f>
        <v>1500</v>
      </c>
      <c r="AJ45" s="36">
        <f t="shared" si="48"/>
        <v>1125</v>
      </c>
      <c r="AK45" s="36">
        <f t="shared" si="48"/>
        <v>1750</v>
      </c>
      <c r="AL45" s="36">
        <f t="shared" si="48"/>
        <v>2250</v>
      </c>
      <c r="AM45" s="36">
        <f t="shared" si="48"/>
        <v>900</v>
      </c>
      <c r="AN45" s="36">
        <f t="shared" si="48"/>
        <v>800</v>
      </c>
      <c r="AO45" s="36">
        <f t="shared" si="48"/>
        <v>1400</v>
      </c>
      <c r="AP45" s="36">
        <f t="shared" si="48"/>
        <v>1200</v>
      </c>
      <c r="AQ45" s="36">
        <f t="shared" si="48"/>
        <v>1800</v>
      </c>
      <c r="AR45" s="36">
        <f t="shared" si="48"/>
        <v>0</v>
      </c>
      <c r="AS45" s="36">
        <f t="shared" si="48"/>
        <v>0</v>
      </c>
      <c r="AT45" s="51">
        <f t="shared" si="48"/>
        <v>0</v>
      </c>
      <c r="AU45" s="39">
        <f>SUM(AI45:AT45)</f>
        <v>12725</v>
      </c>
      <c r="AV45" s="33">
        <f t="shared" ref="AV45:AV50" si="49">AU45-AE45</f>
        <v>-4850</v>
      </c>
      <c r="AW45" s="21"/>
      <c r="AX45"/>
      <c r="AY45" s="41">
        <f>AQ45/AA45*100</f>
        <v>110.76923076923077</v>
      </c>
      <c r="AZ45" s="62">
        <f>SUM(AI45:AQ45)/SUM(S45:AA45)*100</f>
        <v>93.053016453382085</v>
      </c>
      <c r="BA45" s="62">
        <f>SUM(AJ45:AP45)/'Godišnji plan prodaje'!O45*100</f>
        <v>50.266666666666673</v>
      </c>
      <c r="BB45" s="62">
        <f>SUM(AK45:AQ45)/SUM(U45:AD45)*100</f>
        <v>72.271914132379251</v>
      </c>
    </row>
    <row r="46" spans="2:54" s="16" customFormat="1" ht="20.100000000000001" customHeight="1" x14ac:dyDescent="0.25">
      <c r="B46" s="18"/>
      <c r="C46" s="31" t="str">
        <f>C24</f>
        <v>Proizvod / Usluga 2</v>
      </c>
      <c r="D46" s="36">
        <f t="shared" ref="D46:O49" si="50">D9*D39</f>
        <v>4900</v>
      </c>
      <c r="E46" s="36">
        <f t="shared" si="50"/>
        <v>5250</v>
      </c>
      <c r="F46" s="36">
        <f t="shared" si="50"/>
        <v>6300</v>
      </c>
      <c r="G46" s="36">
        <f t="shared" si="50"/>
        <v>7350</v>
      </c>
      <c r="H46" s="36">
        <f t="shared" si="50"/>
        <v>7800</v>
      </c>
      <c r="I46" s="36">
        <f t="shared" si="50"/>
        <v>5850</v>
      </c>
      <c r="J46" s="36">
        <f t="shared" si="50"/>
        <v>3900</v>
      </c>
      <c r="K46" s="36">
        <f t="shared" si="50"/>
        <v>4200</v>
      </c>
      <c r="L46" s="36">
        <f t="shared" si="50"/>
        <v>5700</v>
      </c>
      <c r="M46" s="36">
        <f t="shared" si="50"/>
        <v>7800</v>
      </c>
      <c r="N46" s="36">
        <f t="shared" si="50"/>
        <v>5400</v>
      </c>
      <c r="O46" s="51">
        <f t="shared" si="50"/>
        <v>3600</v>
      </c>
      <c r="P46" s="39">
        <f>SUM(D46:O46)</f>
        <v>68050</v>
      </c>
      <c r="Q46" s="21"/>
      <c r="R46" s="31" t="str">
        <f>R24</f>
        <v>Proizvod / Usluga 2</v>
      </c>
      <c r="S46" s="36">
        <f t="shared" si="46"/>
        <v>5600</v>
      </c>
      <c r="T46" s="36">
        <f t="shared" si="46"/>
        <v>8800</v>
      </c>
      <c r="U46" s="36">
        <f t="shared" si="46"/>
        <v>4400</v>
      </c>
      <c r="V46" s="36">
        <f t="shared" si="46"/>
        <v>10000</v>
      </c>
      <c r="W46" s="36">
        <f t="shared" si="46"/>
        <v>6750</v>
      </c>
      <c r="X46" s="36">
        <f t="shared" si="46"/>
        <v>8625</v>
      </c>
      <c r="Y46" s="36">
        <f t="shared" si="46"/>
        <v>3750</v>
      </c>
      <c r="Z46" s="36">
        <f t="shared" si="46"/>
        <v>4125</v>
      </c>
      <c r="AA46" s="36">
        <f t="shared" si="46"/>
        <v>10500</v>
      </c>
      <c r="AB46" s="36">
        <f t="shared" si="46"/>
        <v>9000</v>
      </c>
      <c r="AC46" s="36">
        <f t="shared" si="46"/>
        <v>6750</v>
      </c>
      <c r="AD46" s="51">
        <f t="shared" si="46"/>
        <v>5600</v>
      </c>
      <c r="AE46" s="39">
        <f>SUM(S46:AD46)</f>
        <v>83900</v>
      </c>
      <c r="AF46" s="33">
        <f t="shared" si="47"/>
        <v>15850</v>
      </c>
      <c r="AG46" s="21"/>
      <c r="AH46" s="31" t="str">
        <f>AH24</f>
        <v>Proizvod / Usluga 2</v>
      </c>
      <c r="AI46" s="36">
        <f t="shared" si="48"/>
        <v>6300</v>
      </c>
      <c r="AJ46" s="36">
        <f t="shared" si="48"/>
        <v>4900</v>
      </c>
      <c r="AK46" s="36">
        <f t="shared" si="48"/>
        <v>5625</v>
      </c>
      <c r="AL46" s="36">
        <f t="shared" si="48"/>
        <v>8250</v>
      </c>
      <c r="AM46" s="36">
        <f t="shared" si="48"/>
        <v>13500</v>
      </c>
      <c r="AN46" s="36">
        <f t="shared" si="48"/>
        <v>8625</v>
      </c>
      <c r="AO46" s="36">
        <f t="shared" si="48"/>
        <v>7200</v>
      </c>
      <c r="AP46" s="36">
        <f t="shared" si="48"/>
        <v>4800</v>
      </c>
      <c r="AQ46" s="36">
        <f t="shared" si="48"/>
        <v>9600</v>
      </c>
      <c r="AR46" s="36">
        <f t="shared" si="48"/>
        <v>0</v>
      </c>
      <c r="AS46" s="36">
        <f t="shared" si="48"/>
        <v>0</v>
      </c>
      <c r="AT46" s="51">
        <f t="shared" si="48"/>
        <v>0</v>
      </c>
      <c r="AU46" s="39">
        <f>SUM(AI46:AT46)</f>
        <v>68800</v>
      </c>
      <c r="AV46" s="33">
        <f t="shared" si="49"/>
        <v>-15100</v>
      </c>
      <c r="AW46" s="21"/>
      <c r="AX46"/>
      <c r="AY46" s="41">
        <f t="shared" ref="AY46:AY50" si="51">AQ46/AA46*100</f>
        <v>91.428571428571431</v>
      </c>
      <c r="AZ46" s="62">
        <f t="shared" ref="AZ46:AZ50" si="52">SUM(AI46:AQ46)/SUM(S46:AA46)*100</f>
        <v>109.99200639488409</v>
      </c>
      <c r="BA46" s="62">
        <f>SUM(AJ46:AP46)/'Godišnji plan prodaje'!O46*100</f>
        <v>68.880208333333343</v>
      </c>
      <c r="BB46" s="62">
        <f t="shared" ref="BB46:BB49" si="53">SUM(AK46:AQ46)/SUM(U46:AD46)*100</f>
        <v>82.877697841726615</v>
      </c>
    </row>
    <row r="47" spans="2:54" s="16" customFormat="1" ht="20.100000000000001" customHeight="1" x14ac:dyDescent="0.25">
      <c r="B47" s="18"/>
      <c r="C47" s="31" t="str">
        <f>C25</f>
        <v>Proizvod / Usluga 3</v>
      </c>
      <c r="D47" s="36">
        <f t="shared" si="50"/>
        <v>1200</v>
      </c>
      <c r="E47" s="36">
        <f t="shared" si="50"/>
        <v>800</v>
      </c>
      <c r="F47" s="36">
        <f t="shared" si="50"/>
        <v>450</v>
      </c>
      <c r="G47" s="36">
        <f t="shared" si="50"/>
        <v>1300</v>
      </c>
      <c r="H47" s="36">
        <f t="shared" si="50"/>
        <v>2400</v>
      </c>
      <c r="I47" s="36">
        <f t="shared" si="50"/>
        <v>1200</v>
      </c>
      <c r="J47" s="36">
        <f t="shared" si="50"/>
        <v>1275</v>
      </c>
      <c r="K47" s="36">
        <f t="shared" si="50"/>
        <v>1050</v>
      </c>
      <c r="L47" s="36">
        <f t="shared" si="50"/>
        <v>3750</v>
      </c>
      <c r="M47" s="36">
        <f t="shared" si="50"/>
        <v>3150</v>
      </c>
      <c r="N47" s="36">
        <f t="shared" si="50"/>
        <v>3600</v>
      </c>
      <c r="O47" s="51">
        <f t="shared" si="50"/>
        <v>2400</v>
      </c>
      <c r="P47" s="39">
        <f>SUM(D47:O47)</f>
        <v>22575</v>
      </c>
      <c r="Q47" s="21"/>
      <c r="R47" s="31" t="str">
        <f>R25</f>
        <v>Proizvod / Usluga 3</v>
      </c>
      <c r="S47" s="36">
        <f t="shared" si="46"/>
        <v>2500</v>
      </c>
      <c r="T47" s="36">
        <f t="shared" si="46"/>
        <v>2125</v>
      </c>
      <c r="U47" s="36">
        <f t="shared" si="46"/>
        <v>1625</v>
      </c>
      <c r="V47" s="36">
        <f t="shared" si="46"/>
        <v>4750</v>
      </c>
      <c r="W47" s="36">
        <f t="shared" si="46"/>
        <v>4100</v>
      </c>
      <c r="X47" s="36">
        <f t="shared" si="46"/>
        <v>3200</v>
      </c>
      <c r="Y47" s="36">
        <f t="shared" si="46"/>
        <v>2600</v>
      </c>
      <c r="Z47" s="36">
        <f t="shared" si="46"/>
        <v>2400</v>
      </c>
      <c r="AA47" s="36">
        <f t="shared" si="46"/>
        <v>2900</v>
      </c>
      <c r="AB47" s="36">
        <f t="shared" si="46"/>
        <v>900</v>
      </c>
      <c r="AC47" s="36">
        <f t="shared" si="46"/>
        <v>800</v>
      </c>
      <c r="AD47" s="51">
        <f t="shared" si="46"/>
        <v>500</v>
      </c>
      <c r="AE47" s="39">
        <f>SUM(S47:AD47)</f>
        <v>28400</v>
      </c>
      <c r="AF47" s="33">
        <f t="shared" si="47"/>
        <v>5825</v>
      </c>
      <c r="AG47" s="21"/>
      <c r="AH47" s="31" t="str">
        <f>AH25</f>
        <v>Proizvod / Usluga 3</v>
      </c>
      <c r="AI47" s="36">
        <f t="shared" si="48"/>
        <v>1150</v>
      </c>
      <c r="AJ47" s="36">
        <f t="shared" si="48"/>
        <v>1300</v>
      </c>
      <c r="AK47" s="36">
        <f t="shared" si="48"/>
        <v>1400</v>
      </c>
      <c r="AL47" s="36">
        <f t="shared" si="48"/>
        <v>1900</v>
      </c>
      <c r="AM47" s="36">
        <f t="shared" si="48"/>
        <v>2200</v>
      </c>
      <c r="AN47" s="36">
        <f t="shared" si="48"/>
        <v>1500</v>
      </c>
      <c r="AO47" s="36">
        <f t="shared" si="48"/>
        <v>1300</v>
      </c>
      <c r="AP47" s="36">
        <f t="shared" si="48"/>
        <v>900</v>
      </c>
      <c r="AQ47" s="36">
        <f t="shared" si="48"/>
        <v>1050</v>
      </c>
      <c r="AR47" s="36">
        <f t="shared" si="48"/>
        <v>0</v>
      </c>
      <c r="AS47" s="36">
        <f t="shared" si="48"/>
        <v>0</v>
      </c>
      <c r="AT47" s="51">
        <f t="shared" si="48"/>
        <v>0</v>
      </c>
      <c r="AU47" s="39">
        <f>SUM(AI47:AT47)</f>
        <v>12700</v>
      </c>
      <c r="AV47" s="33">
        <f t="shared" si="49"/>
        <v>-15700</v>
      </c>
      <c r="AW47" s="21"/>
      <c r="AX47"/>
      <c r="AY47" s="41">
        <f t="shared" si="51"/>
        <v>36.206896551724135</v>
      </c>
      <c r="AZ47" s="62">
        <f t="shared" si="52"/>
        <v>48.473282442748086</v>
      </c>
      <c r="BA47" s="62">
        <f>SUM(AJ47:AP47)/'Godišnji plan prodaje'!O47*100</f>
        <v>36.84210526315789</v>
      </c>
      <c r="BB47" s="62">
        <f t="shared" si="53"/>
        <v>43.11251314405888</v>
      </c>
    </row>
    <row r="48" spans="2:54" s="16" customFormat="1" ht="20.100000000000001" customHeight="1" x14ac:dyDescent="0.25">
      <c r="B48" s="18"/>
      <c r="C48" s="31" t="str">
        <f>C26</f>
        <v>Proizvod / Usluga 4</v>
      </c>
      <c r="D48" s="36">
        <f t="shared" si="50"/>
        <v>9000</v>
      </c>
      <c r="E48" s="36">
        <f t="shared" si="50"/>
        <v>10000</v>
      </c>
      <c r="F48" s="36">
        <f t="shared" si="50"/>
        <v>11400</v>
      </c>
      <c r="G48" s="36">
        <f t="shared" si="50"/>
        <v>6650</v>
      </c>
      <c r="H48" s="36">
        <f t="shared" si="50"/>
        <v>5700</v>
      </c>
      <c r="I48" s="36">
        <f t="shared" si="50"/>
        <v>10800</v>
      </c>
      <c r="J48" s="36">
        <f t="shared" si="50"/>
        <v>12600</v>
      </c>
      <c r="K48" s="36">
        <f t="shared" si="50"/>
        <v>15200</v>
      </c>
      <c r="L48" s="36">
        <f t="shared" si="50"/>
        <v>10350</v>
      </c>
      <c r="M48" s="36">
        <f t="shared" si="50"/>
        <v>6800</v>
      </c>
      <c r="N48" s="36">
        <f t="shared" si="50"/>
        <v>6175</v>
      </c>
      <c r="O48" s="51">
        <f t="shared" si="50"/>
        <v>7200</v>
      </c>
      <c r="P48" s="39">
        <f>SUM(D48:O48)</f>
        <v>111875</v>
      </c>
      <c r="Q48" s="21"/>
      <c r="R48" s="31" t="str">
        <f>R26</f>
        <v>Proizvod / Usluga 4</v>
      </c>
      <c r="S48" s="36">
        <f t="shared" si="46"/>
        <v>6300</v>
      </c>
      <c r="T48" s="36">
        <f t="shared" si="46"/>
        <v>8100</v>
      </c>
      <c r="U48" s="36">
        <f t="shared" si="46"/>
        <v>9600</v>
      </c>
      <c r="V48" s="36">
        <f t="shared" si="46"/>
        <v>12800</v>
      </c>
      <c r="W48" s="36">
        <f t="shared" si="46"/>
        <v>9200</v>
      </c>
      <c r="X48" s="36">
        <f t="shared" si="46"/>
        <v>16000</v>
      </c>
      <c r="Y48" s="36">
        <f t="shared" si="46"/>
        <v>18400</v>
      </c>
      <c r="Z48" s="36">
        <f t="shared" si="46"/>
        <v>13500</v>
      </c>
      <c r="AA48" s="36">
        <f t="shared" si="46"/>
        <v>8550</v>
      </c>
      <c r="AB48" s="36">
        <f t="shared" si="46"/>
        <v>13600</v>
      </c>
      <c r="AC48" s="36">
        <f t="shared" si="46"/>
        <v>6400</v>
      </c>
      <c r="AD48" s="51">
        <f t="shared" si="46"/>
        <v>5400</v>
      </c>
      <c r="AE48" s="39">
        <f>SUM(S48:AD48)</f>
        <v>127850</v>
      </c>
      <c r="AF48" s="33">
        <f t="shared" si="47"/>
        <v>15975</v>
      </c>
      <c r="AG48" s="21"/>
      <c r="AH48" s="31" t="str">
        <f>AH26</f>
        <v>Proizvod / Usluga 4</v>
      </c>
      <c r="AI48" s="36">
        <f t="shared" si="48"/>
        <v>6750</v>
      </c>
      <c r="AJ48" s="36">
        <f t="shared" si="48"/>
        <v>8625</v>
      </c>
      <c r="AK48" s="36">
        <f t="shared" si="48"/>
        <v>10500</v>
      </c>
      <c r="AL48" s="36">
        <f t="shared" si="48"/>
        <v>20250</v>
      </c>
      <c r="AM48" s="36">
        <f t="shared" si="48"/>
        <v>12000</v>
      </c>
      <c r="AN48" s="36">
        <f t="shared" si="48"/>
        <v>9000</v>
      </c>
      <c r="AO48" s="36">
        <f t="shared" si="48"/>
        <v>10500</v>
      </c>
      <c r="AP48" s="36">
        <f t="shared" si="48"/>
        <v>11250</v>
      </c>
      <c r="AQ48" s="36">
        <f t="shared" si="48"/>
        <v>7200</v>
      </c>
      <c r="AR48" s="36">
        <f t="shared" si="48"/>
        <v>0</v>
      </c>
      <c r="AS48" s="36">
        <f t="shared" si="48"/>
        <v>0</v>
      </c>
      <c r="AT48" s="51">
        <f t="shared" si="48"/>
        <v>0</v>
      </c>
      <c r="AU48" s="39">
        <f>SUM(AI48:AT48)</f>
        <v>96075</v>
      </c>
      <c r="AV48" s="33">
        <f t="shared" si="49"/>
        <v>-31775</v>
      </c>
      <c r="AW48" s="21"/>
      <c r="AX48"/>
      <c r="AY48" s="41">
        <f t="shared" si="51"/>
        <v>84.210526315789465</v>
      </c>
      <c r="AZ48" s="62">
        <f t="shared" si="52"/>
        <v>93.77745241581259</v>
      </c>
      <c r="BA48" s="62">
        <f>SUM(AJ48:AP48)/'Godišnji plan prodaje'!O48*100</f>
        <v>74.795081967213122</v>
      </c>
      <c r="BB48" s="62">
        <f t="shared" si="53"/>
        <v>71.132657558395778</v>
      </c>
    </row>
    <row r="49" spans="2:54" s="16" customFormat="1" ht="20.100000000000001" customHeight="1" thickBot="1" x14ac:dyDescent="0.3">
      <c r="B49" s="18"/>
      <c r="C49" s="42" t="str">
        <f>C27</f>
        <v>Proizvod / Usluga 5</v>
      </c>
      <c r="D49" s="52">
        <f t="shared" si="50"/>
        <v>0</v>
      </c>
      <c r="E49" s="52">
        <f t="shared" si="50"/>
        <v>0</v>
      </c>
      <c r="F49" s="52">
        <f t="shared" si="50"/>
        <v>3900</v>
      </c>
      <c r="G49" s="52">
        <f t="shared" si="50"/>
        <v>5400</v>
      </c>
      <c r="H49" s="52">
        <f t="shared" si="50"/>
        <v>1600</v>
      </c>
      <c r="I49" s="52">
        <f t="shared" si="50"/>
        <v>1100</v>
      </c>
      <c r="J49" s="52">
        <f t="shared" si="50"/>
        <v>700</v>
      </c>
      <c r="K49" s="52">
        <f t="shared" si="50"/>
        <v>-700</v>
      </c>
      <c r="L49" s="52">
        <f t="shared" si="50"/>
        <v>-1300</v>
      </c>
      <c r="M49" s="52">
        <f t="shared" si="50"/>
        <v>-4750</v>
      </c>
      <c r="N49" s="52">
        <f t="shared" si="50"/>
        <v>-750</v>
      </c>
      <c r="O49" s="53">
        <f t="shared" si="50"/>
        <v>-1400</v>
      </c>
      <c r="P49" s="43">
        <f>SUM(D49:O49)</f>
        <v>3800</v>
      </c>
      <c r="Q49" s="21"/>
      <c r="R49" s="42" t="str">
        <f>R27</f>
        <v>Proizvod / Usluga 5</v>
      </c>
      <c r="S49" s="52">
        <f t="shared" si="46"/>
        <v>2800</v>
      </c>
      <c r="T49" s="52">
        <f t="shared" si="46"/>
        <v>4800</v>
      </c>
      <c r="U49" s="52">
        <f t="shared" si="46"/>
        <v>2750</v>
      </c>
      <c r="V49" s="52">
        <f t="shared" si="46"/>
        <v>9200</v>
      </c>
      <c r="W49" s="52">
        <f t="shared" si="46"/>
        <v>7700</v>
      </c>
      <c r="X49" s="52">
        <f t="shared" si="46"/>
        <v>5600</v>
      </c>
      <c r="Y49" s="52">
        <f t="shared" si="46"/>
        <v>3900</v>
      </c>
      <c r="Z49" s="52">
        <f t="shared" si="46"/>
        <v>5400</v>
      </c>
      <c r="AA49" s="52">
        <f t="shared" si="46"/>
        <v>10250</v>
      </c>
      <c r="AB49" s="52">
        <f t="shared" si="46"/>
        <v>5400</v>
      </c>
      <c r="AC49" s="52">
        <f t="shared" si="46"/>
        <v>4050</v>
      </c>
      <c r="AD49" s="53">
        <f t="shared" si="46"/>
        <v>2025</v>
      </c>
      <c r="AE49" s="43">
        <f>SUM(S49:AD49)</f>
        <v>63875</v>
      </c>
      <c r="AF49" s="44">
        <f t="shared" si="47"/>
        <v>60075</v>
      </c>
      <c r="AG49" s="21"/>
      <c r="AH49" s="42" t="str">
        <f>AH27</f>
        <v>Proizvod / Usluga 5</v>
      </c>
      <c r="AI49" s="52">
        <f t="shared" si="48"/>
        <v>2100</v>
      </c>
      <c r="AJ49" s="52">
        <f t="shared" si="48"/>
        <v>3900</v>
      </c>
      <c r="AK49" s="52">
        <f t="shared" si="48"/>
        <v>2800</v>
      </c>
      <c r="AL49" s="52">
        <f t="shared" si="48"/>
        <v>3600</v>
      </c>
      <c r="AM49" s="52">
        <f t="shared" si="48"/>
        <v>5750</v>
      </c>
      <c r="AN49" s="52">
        <f t="shared" si="48"/>
        <v>9000</v>
      </c>
      <c r="AO49" s="52">
        <f t="shared" si="48"/>
        <v>6500</v>
      </c>
      <c r="AP49" s="52">
        <f t="shared" si="48"/>
        <v>1400</v>
      </c>
      <c r="AQ49" s="52">
        <f t="shared" si="48"/>
        <v>5700</v>
      </c>
      <c r="AR49" s="52">
        <f t="shared" si="48"/>
        <v>0</v>
      </c>
      <c r="AS49" s="52">
        <f t="shared" si="48"/>
        <v>0</v>
      </c>
      <c r="AT49" s="53">
        <f t="shared" si="48"/>
        <v>0</v>
      </c>
      <c r="AU49" s="43">
        <f>SUM(AI49:AT49)</f>
        <v>40750</v>
      </c>
      <c r="AV49" s="44">
        <f t="shared" si="49"/>
        <v>-23125</v>
      </c>
      <c r="AW49" s="21"/>
      <c r="AX49"/>
      <c r="AY49" s="41">
        <f t="shared" si="51"/>
        <v>55.609756097560982</v>
      </c>
      <c r="AZ49" s="62">
        <f t="shared" si="52"/>
        <v>77.767175572519093</v>
      </c>
      <c r="BA49" s="62">
        <f>SUM(AJ49:AP49)/'Godišnji plan prodaje'!O49*100</f>
        <v>65.118577075098813</v>
      </c>
      <c r="BB49" s="62">
        <f t="shared" si="53"/>
        <v>61.750333185250994</v>
      </c>
    </row>
    <row r="50" spans="2:54" s="16" customFormat="1" ht="20.100000000000001" customHeight="1" x14ac:dyDescent="0.25">
      <c r="B50" s="18"/>
      <c r="C50" s="45" t="s">
        <v>20</v>
      </c>
      <c r="D50" s="46">
        <f t="shared" ref="D50:O50" si="54">SUM(D45:D49)</f>
        <v>16000</v>
      </c>
      <c r="E50" s="46">
        <f t="shared" si="54"/>
        <v>16800</v>
      </c>
      <c r="F50" s="46">
        <f t="shared" si="54"/>
        <v>23050</v>
      </c>
      <c r="G50" s="46">
        <f t="shared" si="54"/>
        <v>21825</v>
      </c>
      <c r="H50" s="46">
        <f t="shared" si="54"/>
        <v>18750</v>
      </c>
      <c r="I50" s="46">
        <f t="shared" si="54"/>
        <v>19700</v>
      </c>
      <c r="J50" s="46">
        <f t="shared" si="54"/>
        <v>19350</v>
      </c>
      <c r="K50" s="46">
        <f t="shared" si="54"/>
        <v>20650</v>
      </c>
      <c r="L50" s="46">
        <f t="shared" si="54"/>
        <v>20300</v>
      </c>
      <c r="M50" s="46">
        <f t="shared" si="54"/>
        <v>14650</v>
      </c>
      <c r="N50" s="46">
        <f t="shared" si="54"/>
        <v>15775</v>
      </c>
      <c r="O50" s="47">
        <f t="shared" si="54"/>
        <v>12400</v>
      </c>
      <c r="P50" s="48">
        <f>SUM(P44:P49)</f>
        <v>219250</v>
      </c>
      <c r="Q50" s="21"/>
      <c r="R50" s="45" t="s">
        <v>21</v>
      </c>
      <c r="S50" s="46">
        <f t="shared" ref="S50:AD50" si="55">SUM(S45:S49)</f>
        <v>18400</v>
      </c>
      <c r="T50" s="46">
        <f t="shared" si="55"/>
        <v>26225</v>
      </c>
      <c r="U50" s="46">
        <f t="shared" si="55"/>
        <v>21075</v>
      </c>
      <c r="V50" s="46">
        <f t="shared" si="55"/>
        <v>38400</v>
      </c>
      <c r="W50" s="46">
        <f t="shared" si="55"/>
        <v>29100</v>
      </c>
      <c r="X50" s="46">
        <f t="shared" si="55"/>
        <v>34175</v>
      </c>
      <c r="Y50" s="46">
        <f t="shared" si="55"/>
        <v>29150</v>
      </c>
      <c r="Z50" s="46">
        <f t="shared" si="55"/>
        <v>26925</v>
      </c>
      <c r="AA50" s="46">
        <f t="shared" si="55"/>
        <v>33825</v>
      </c>
      <c r="AB50" s="46">
        <f t="shared" si="55"/>
        <v>31000</v>
      </c>
      <c r="AC50" s="46">
        <f t="shared" si="55"/>
        <v>19050</v>
      </c>
      <c r="AD50" s="47">
        <f t="shared" si="55"/>
        <v>14275</v>
      </c>
      <c r="AE50" s="50">
        <f>SUM(AE44:AE49)</f>
        <v>321600</v>
      </c>
      <c r="AF50" s="49">
        <f t="shared" si="47"/>
        <v>102350</v>
      </c>
      <c r="AG50" s="21"/>
      <c r="AH50" s="45" t="s">
        <v>22</v>
      </c>
      <c r="AI50" s="46">
        <f t="shared" ref="AI50:AT50" si="56">SUM(AI45:AI49)</f>
        <v>17800</v>
      </c>
      <c r="AJ50" s="46">
        <f t="shared" si="56"/>
        <v>19850</v>
      </c>
      <c r="AK50" s="46">
        <f t="shared" si="56"/>
        <v>22075</v>
      </c>
      <c r="AL50" s="46">
        <f t="shared" si="56"/>
        <v>36250</v>
      </c>
      <c r="AM50" s="46">
        <f t="shared" si="56"/>
        <v>34350</v>
      </c>
      <c r="AN50" s="46">
        <f t="shared" si="56"/>
        <v>28925</v>
      </c>
      <c r="AO50" s="46">
        <f t="shared" si="56"/>
        <v>26900</v>
      </c>
      <c r="AP50" s="46">
        <f t="shared" si="56"/>
        <v>19550</v>
      </c>
      <c r="AQ50" s="46">
        <f t="shared" si="56"/>
        <v>25350</v>
      </c>
      <c r="AR50" s="46">
        <f t="shared" si="56"/>
        <v>0</v>
      </c>
      <c r="AS50" s="46">
        <f t="shared" si="56"/>
        <v>0</v>
      </c>
      <c r="AT50" s="47">
        <f t="shared" si="56"/>
        <v>0</v>
      </c>
      <c r="AU50" s="48">
        <f>SUM(AU44:AU49)</f>
        <v>231050</v>
      </c>
      <c r="AV50" s="49">
        <f t="shared" si="49"/>
        <v>-90550</v>
      </c>
      <c r="AW50" s="21"/>
      <c r="AX50"/>
      <c r="AY50" s="41">
        <f t="shared" si="51"/>
        <v>74.94456762749445</v>
      </c>
      <c r="AZ50" s="62">
        <f t="shared" si="52"/>
        <v>89.80662714993683</v>
      </c>
      <c r="BA50" s="62">
        <f>SUM(AJ50:AP50)/'Godišnji plan prodaje'!O50*100</f>
        <v>66.057303568289683</v>
      </c>
      <c r="BB50" s="62">
        <f>SUM(AK50:AQ50)/SUM(U50:AD50)*100</f>
        <v>69.825796552035385</v>
      </c>
    </row>
    <row r="51" spans="2:54" x14ac:dyDescent="0.25">
      <c r="B51" s="19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</row>
    <row r="52" spans="2:54" x14ac:dyDescent="0.25"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</row>
    <row r="53" spans="2:54" ht="275.10000000000002" customHeight="1" x14ac:dyDescent="0.25"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</row>
    <row r="55" spans="2:54" ht="275.10000000000002" customHeight="1" thickBot="1" x14ac:dyDescent="0.3"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</row>
    <row r="56" spans="2:54" ht="20.100000000000001" customHeight="1" thickBot="1" x14ac:dyDescent="0.3">
      <c r="C56" s="45" t="s">
        <v>17</v>
      </c>
      <c r="D56" s="56">
        <f>D13</f>
        <v>540</v>
      </c>
      <c r="E56" s="56">
        <f t="shared" ref="E56:O56" si="57">E13</f>
        <v>550</v>
      </c>
      <c r="F56" s="56">
        <f t="shared" si="57"/>
        <v>425</v>
      </c>
      <c r="G56" s="56">
        <f t="shared" si="57"/>
        <v>530</v>
      </c>
      <c r="H56" s="56">
        <f t="shared" si="57"/>
        <v>550</v>
      </c>
      <c r="I56" s="56">
        <f t="shared" si="57"/>
        <v>430</v>
      </c>
      <c r="J56" s="56">
        <f t="shared" si="57"/>
        <v>390</v>
      </c>
      <c r="K56" s="56">
        <f t="shared" si="57"/>
        <v>400</v>
      </c>
      <c r="L56" s="56">
        <f t="shared" si="57"/>
        <v>525</v>
      </c>
      <c r="M56" s="56">
        <f t="shared" si="57"/>
        <v>560</v>
      </c>
      <c r="N56" s="56">
        <f t="shared" si="57"/>
        <v>350</v>
      </c>
      <c r="O56" s="56">
        <f t="shared" si="57"/>
        <v>530</v>
      </c>
      <c r="R56" s="45" t="s">
        <v>28</v>
      </c>
      <c r="S56" s="46">
        <f>D35</f>
        <v>78300</v>
      </c>
      <c r="T56" s="46">
        <f t="shared" ref="T56:AD56" si="58">E35</f>
        <v>78700</v>
      </c>
      <c r="U56" s="46">
        <f t="shared" si="58"/>
        <v>64300</v>
      </c>
      <c r="V56" s="46">
        <f t="shared" si="58"/>
        <v>77300</v>
      </c>
      <c r="W56" s="46">
        <f t="shared" si="58"/>
        <v>80700</v>
      </c>
      <c r="X56" s="46">
        <f t="shared" si="58"/>
        <v>66200</v>
      </c>
      <c r="Y56" s="46">
        <f t="shared" si="58"/>
        <v>62150</v>
      </c>
      <c r="Z56" s="46">
        <f t="shared" si="58"/>
        <v>64400</v>
      </c>
      <c r="AA56" s="46">
        <f t="shared" si="58"/>
        <v>79500</v>
      </c>
      <c r="AB56" s="46">
        <f t="shared" si="58"/>
        <v>81450</v>
      </c>
      <c r="AC56" s="46">
        <f t="shared" si="58"/>
        <v>54500</v>
      </c>
      <c r="AD56" s="46">
        <f t="shared" si="58"/>
        <v>74500</v>
      </c>
      <c r="AH56" s="45" t="s">
        <v>20</v>
      </c>
      <c r="AI56" s="46">
        <f>D50</f>
        <v>16000</v>
      </c>
      <c r="AJ56" s="46">
        <f t="shared" ref="AJ56:AT56" si="59">E50</f>
        <v>16800</v>
      </c>
      <c r="AK56" s="46">
        <f t="shared" si="59"/>
        <v>23050</v>
      </c>
      <c r="AL56" s="46">
        <f t="shared" si="59"/>
        <v>21825</v>
      </c>
      <c r="AM56" s="46">
        <f t="shared" si="59"/>
        <v>18750</v>
      </c>
      <c r="AN56" s="46">
        <f t="shared" si="59"/>
        <v>19700</v>
      </c>
      <c r="AO56" s="46">
        <f t="shared" si="59"/>
        <v>19350</v>
      </c>
      <c r="AP56" s="46">
        <f t="shared" si="59"/>
        <v>20650</v>
      </c>
      <c r="AQ56" s="46">
        <f t="shared" si="59"/>
        <v>20300</v>
      </c>
      <c r="AR56" s="46">
        <f t="shared" si="59"/>
        <v>14650</v>
      </c>
      <c r="AS56" s="46">
        <f t="shared" si="59"/>
        <v>15775</v>
      </c>
      <c r="AT56" s="46">
        <f t="shared" si="59"/>
        <v>12400</v>
      </c>
    </row>
    <row r="57" spans="2:54" ht="20.100000000000001" customHeight="1" thickBot="1" x14ac:dyDescent="0.3">
      <c r="C57" s="45" t="s">
        <v>26</v>
      </c>
      <c r="D57" s="56">
        <f>S13</f>
        <v>420</v>
      </c>
      <c r="E57" s="56">
        <f t="shared" ref="E57:O57" si="60">T13</f>
        <v>505</v>
      </c>
      <c r="F57" s="56">
        <f t="shared" si="60"/>
        <v>440</v>
      </c>
      <c r="G57" s="56">
        <f t="shared" si="60"/>
        <v>760</v>
      </c>
      <c r="H57" s="56">
        <f t="shared" si="60"/>
        <v>675</v>
      </c>
      <c r="I57" s="56">
        <f t="shared" si="60"/>
        <v>785</v>
      </c>
      <c r="J57" s="56">
        <f t="shared" si="60"/>
        <v>625</v>
      </c>
      <c r="K57" s="56">
        <f t="shared" si="60"/>
        <v>505</v>
      </c>
      <c r="L57" s="56">
        <f t="shared" si="60"/>
        <v>650</v>
      </c>
      <c r="M57" s="56">
        <f t="shared" si="60"/>
        <v>720</v>
      </c>
      <c r="N57" s="56">
        <f t="shared" si="60"/>
        <v>420</v>
      </c>
      <c r="O57" s="56">
        <f t="shared" si="60"/>
        <v>355</v>
      </c>
      <c r="R57" s="45" t="s">
        <v>29</v>
      </c>
      <c r="S57" s="46">
        <f>S35</f>
        <v>67800</v>
      </c>
      <c r="T57" s="46">
        <f t="shared" ref="T57:AD57" si="61">T35</f>
        <v>81800</v>
      </c>
      <c r="U57" s="46">
        <f t="shared" si="61"/>
        <v>71650</v>
      </c>
      <c r="V57" s="46">
        <f t="shared" si="61"/>
        <v>124250</v>
      </c>
      <c r="W57" s="46">
        <f t="shared" si="61"/>
        <v>109250</v>
      </c>
      <c r="X57" s="46">
        <f t="shared" si="61"/>
        <v>129350</v>
      </c>
      <c r="Y57" s="46">
        <f t="shared" si="61"/>
        <v>105050</v>
      </c>
      <c r="Z57" s="46">
        <f t="shared" si="61"/>
        <v>83450</v>
      </c>
      <c r="AA57" s="46">
        <f t="shared" si="61"/>
        <v>104900</v>
      </c>
      <c r="AB57" s="46">
        <f t="shared" si="61"/>
        <v>117400</v>
      </c>
      <c r="AC57" s="46">
        <f t="shared" si="61"/>
        <v>68450</v>
      </c>
      <c r="AD57" s="46">
        <f t="shared" si="61"/>
        <v>57450</v>
      </c>
      <c r="AH57" s="45" t="s">
        <v>21</v>
      </c>
      <c r="AI57" s="46">
        <f>S50</f>
        <v>18400</v>
      </c>
      <c r="AJ57" s="46">
        <f t="shared" ref="AJ57:AT57" si="62">T50</f>
        <v>26225</v>
      </c>
      <c r="AK57" s="46">
        <f t="shared" si="62"/>
        <v>21075</v>
      </c>
      <c r="AL57" s="46">
        <f t="shared" si="62"/>
        <v>38400</v>
      </c>
      <c r="AM57" s="46">
        <f t="shared" si="62"/>
        <v>29100</v>
      </c>
      <c r="AN57" s="46">
        <f t="shared" si="62"/>
        <v>34175</v>
      </c>
      <c r="AO57" s="46">
        <f t="shared" si="62"/>
        <v>29150</v>
      </c>
      <c r="AP57" s="46">
        <f t="shared" si="62"/>
        <v>26925</v>
      </c>
      <c r="AQ57" s="46">
        <f t="shared" si="62"/>
        <v>33825</v>
      </c>
      <c r="AR57" s="46">
        <f t="shared" si="62"/>
        <v>31000</v>
      </c>
      <c r="AS57" s="46">
        <f t="shared" si="62"/>
        <v>19050</v>
      </c>
      <c r="AT57" s="46">
        <f t="shared" si="62"/>
        <v>14275</v>
      </c>
    </row>
    <row r="58" spans="2:54" ht="20.100000000000001" customHeight="1" x14ac:dyDescent="0.25">
      <c r="C58" s="45" t="s">
        <v>27</v>
      </c>
      <c r="D58" s="56">
        <f>AI13</f>
        <v>425</v>
      </c>
      <c r="E58" s="56">
        <f t="shared" ref="E58:O58" si="63">AJ13</f>
        <v>490</v>
      </c>
      <c r="F58" s="56">
        <f t="shared" si="63"/>
        <v>505</v>
      </c>
      <c r="G58" s="56">
        <f t="shared" si="63"/>
        <v>750</v>
      </c>
      <c r="H58" s="56">
        <f t="shared" si="63"/>
        <v>720</v>
      </c>
      <c r="I58" s="56">
        <f t="shared" si="63"/>
        <v>605</v>
      </c>
      <c r="J58" s="56">
        <f t="shared" si="63"/>
        <v>560</v>
      </c>
      <c r="K58" s="56">
        <f t="shared" si="63"/>
        <v>500</v>
      </c>
      <c r="L58" s="56">
        <f t="shared" si="63"/>
        <v>595</v>
      </c>
      <c r="M58" s="56">
        <f t="shared" si="63"/>
        <v>0</v>
      </c>
      <c r="N58" s="56">
        <f t="shared" si="63"/>
        <v>0</v>
      </c>
      <c r="O58" s="56">
        <f t="shared" si="63"/>
        <v>0</v>
      </c>
      <c r="R58" s="45" t="s">
        <v>30</v>
      </c>
      <c r="S58" s="46">
        <f>AI35</f>
        <v>69700</v>
      </c>
      <c r="T58" s="46">
        <f t="shared" ref="T58:AD58" si="64">AJ35</f>
        <v>80350</v>
      </c>
      <c r="U58" s="46">
        <f t="shared" si="64"/>
        <v>83550</v>
      </c>
      <c r="V58" s="46">
        <f t="shared" si="64"/>
        <v>126500</v>
      </c>
      <c r="W58" s="46">
        <f t="shared" si="64"/>
        <v>119750</v>
      </c>
      <c r="X58" s="46">
        <f t="shared" si="64"/>
        <v>98950</v>
      </c>
      <c r="Y58" s="46">
        <f t="shared" si="64"/>
        <v>92000</v>
      </c>
      <c r="Z58" s="46">
        <f t="shared" si="64"/>
        <v>82500</v>
      </c>
      <c r="AA58" s="46">
        <f t="shared" si="64"/>
        <v>95400</v>
      </c>
      <c r="AB58" s="46">
        <f t="shared" si="64"/>
        <v>0</v>
      </c>
      <c r="AC58" s="46">
        <f t="shared" si="64"/>
        <v>0</v>
      </c>
      <c r="AD58" s="46">
        <f t="shared" si="64"/>
        <v>0</v>
      </c>
      <c r="AH58" s="45" t="s">
        <v>31</v>
      </c>
      <c r="AI58" s="46">
        <f>AI50</f>
        <v>17800</v>
      </c>
      <c r="AJ58" s="46">
        <f t="shared" ref="AJ58:AT58" si="65">AJ50</f>
        <v>19850</v>
      </c>
      <c r="AK58" s="46">
        <f t="shared" si="65"/>
        <v>22075</v>
      </c>
      <c r="AL58" s="46">
        <f t="shared" si="65"/>
        <v>36250</v>
      </c>
      <c r="AM58" s="46">
        <f t="shared" si="65"/>
        <v>34350</v>
      </c>
      <c r="AN58" s="46">
        <f t="shared" si="65"/>
        <v>28925</v>
      </c>
      <c r="AO58" s="46">
        <f t="shared" si="65"/>
        <v>26900</v>
      </c>
      <c r="AP58" s="46">
        <f t="shared" si="65"/>
        <v>19550</v>
      </c>
      <c r="AQ58" s="46">
        <f t="shared" si="65"/>
        <v>25350</v>
      </c>
      <c r="AR58" s="46">
        <f t="shared" si="65"/>
        <v>0</v>
      </c>
      <c r="AS58" s="46">
        <f t="shared" si="65"/>
        <v>0</v>
      </c>
      <c r="AT58" s="46">
        <f t="shared" si="65"/>
        <v>0</v>
      </c>
    </row>
    <row r="59" spans="2:54" ht="225" customHeight="1" x14ac:dyDescent="0.25"/>
  </sheetData>
  <pageMargins left="0.3" right="0.3" top="0.3" bottom="0.3" header="0" footer="0"/>
  <pageSetup scale="70" orientation="landscape" r:id="rId1"/>
  <rowBreaks count="1" manualBreakCount="1">
    <brk id="51" max="16383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87F5401A-C3A3-344C-AAA7-37BCBEFF0CF4}">
            <x14:iconSet iconSet="3Triangles" showValue="0">
              <x14:cfvo type="percent">
                <xm:f>0</xm:f>
              </x14:cfvo>
              <x14:cfvo type="percent">
                <xm:f>0</xm:f>
              </x14:cfvo>
              <x14:cfvo type="percent">
                <xm:f>1</xm:f>
              </x14:cfvo>
            </x14:iconSet>
          </x14:cfRule>
          <xm:sqref>AW8 AW11:AW12</xm:sqref>
        </x14:conditionalFormatting>
        <x14:conditionalFormatting xmlns:xm="http://schemas.microsoft.com/office/excel/2006/main">
          <x14:cfRule type="iconSet" priority="1" id="{C690FD51-986C-D44D-B3E6-448CF5529E2C}">
            <x14:iconSet iconSet="3Triangles" showValue="0">
              <x14:cfvo type="percent">
                <xm:f>0</xm:f>
              </x14:cfvo>
              <x14:cfvo type="percent">
                <xm:f>0</xm:f>
              </x14:cfvo>
              <x14:cfvo type="percent">
                <xm:f>1</xm:f>
              </x14:cfvo>
            </x14:iconSet>
          </x14:cfRule>
          <xm:sqref>AW9:AW10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Godišnji plan prodaje</vt:lpstr>
      <vt:lpstr>Trogodišnji izveštaj o prodaji</vt:lpstr>
      <vt:lpstr>'Godišnji plan prodaje'!Print_Area</vt:lpstr>
      <vt:lpstr>'Trogodišnji izveštaj o prodaji'!Print_Area</vt:lpstr>
    </vt:vector>
  </TitlesOfParts>
  <Manager/>
  <Company>Smartsheet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Alexandra Ragazhinskaya</dc:creator>
  <cp:keywords/>
  <dc:description/>
  <cp:lastModifiedBy>EKONOMIJA  USPEHA</cp:lastModifiedBy>
  <cp:revision/>
  <cp:lastPrinted>2022-06-13T01:46:15Z</cp:lastPrinted>
  <dcterms:created xsi:type="dcterms:W3CDTF">2015-02-24T20:54:23Z</dcterms:created>
  <dcterms:modified xsi:type="dcterms:W3CDTF">2023-06-22T06:49:02Z</dcterms:modified>
  <cp:category/>
  <cp:contentStatus/>
</cp:coreProperties>
</file>