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/>
  <mc:AlternateContent xmlns:mc="http://schemas.openxmlformats.org/markup-compatibility/2006">
    <mc:Choice Requires="x15">
      <x15ac:absPath xmlns:x15ac="http://schemas.microsoft.com/office/spreadsheetml/2010/11/ac" url="https://d.docs.live.net/f21e54c367d3358c/Documents/01 Work Files/05 SSIT/Online Courses/Excel 2021 Intermediate/Course Files/Section 2/"/>
    </mc:Choice>
  </mc:AlternateContent>
  <xr:revisionPtr revIDLastSave="0" documentId="8_{7D0229FF-2A6B-485E-A3F3-6C61B5FFAE8D}" xr6:coauthVersionLast="47" xr6:coauthVersionMax="47" xr10:uidLastSave="{00000000-0000-0000-0000-000000000000}"/>
  <bookViews>
    <workbookView xWindow="-108" yWindow="-108" windowWidth="23256" windowHeight="13176" xr2:uid="{E7DC6830-A1A1-4158-B26E-B7D8DF8BBDBE}"/>
  </bookViews>
  <sheets>
    <sheet name="00 How to Use" sheetId="3" r:id="rId1"/>
    <sheet name="01 Standards" sheetId="1" r:id="rId2"/>
    <sheet name="02 Sales Data" sheetId="2" r:id="rId3"/>
    <sheet name="03 Calculations" sheetId="4" r:id="rId4"/>
    <sheet name="04 Analysis" sheetId="5" r:id="rId5"/>
    <sheet name="05 Cell Styles" sheetId="6" r:id="rId6"/>
    <sheet name="06 Protection" sheetId="7" r:id="rId7"/>
  </sheets>
  <calcPr calcId="191029" iterate="1"/>
  <pivotCaches>
    <pivotCache cacheId="0" r:id="rId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5" i="7" l="1"/>
  <c r="I26" i="6"/>
  <c r="J26" i="6" s="1"/>
  <c r="I25" i="6"/>
  <c r="J25" i="6" s="1"/>
  <c r="I24" i="6"/>
  <c r="J24" i="6" s="1"/>
  <c r="J23" i="6"/>
  <c r="I23" i="6"/>
  <c r="J22" i="6"/>
  <c r="I22" i="6"/>
  <c r="I21" i="6"/>
  <c r="J21" i="6" s="1"/>
  <c r="I20" i="6"/>
  <c r="J20" i="6" s="1"/>
  <c r="I19" i="6"/>
  <c r="J19" i="6" s="1"/>
  <c r="I18" i="6"/>
  <c r="J18" i="6" s="1"/>
  <c r="I17" i="6"/>
  <c r="J17" i="6" s="1"/>
  <c r="J16" i="6"/>
  <c r="I16" i="6"/>
  <c r="I15" i="6"/>
  <c r="J15" i="6" s="1"/>
  <c r="I14" i="6"/>
  <c r="J14" i="6" s="1"/>
  <c r="I13" i="6"/>
  <c r="J13" i="6" s="1"/>
  <c r="I12" i="6"/>
  <c r="J12" i="6" s="1"/>
  <c r="I11" i="6"/>
  <c r="J11" i="6" s="1"/>
  <c r="J10" i="6"/>
  <c r="I10" i="6"/>
  <c r="I9" i="6"/>
  <c r="J9" i="6" s="1"/>
  <c r="I8" i="6"/>
  <c r="J8" i="6" s="1"/>
  <c r="I7" i="6"/>
  <c r="J7" i="6" s="1"/>
  <c r="I6" i="6"/>
  <c r="J6" i="6" s="1"/>
  <c r="I5" i="6"/>
  <c r="J5" i="6" s="1"/>
  <c r="I10" i="4"/>
  <c r="I8" i="4"/>
  <c r="I6" i="4"/>
  <c r="E8" i="4"/>
  <c r="E9" i="4"/>
  <c r="E10" i="4"/>
  <c r="E11" i="4"/>
  <c r="E12" i="4"/>
  <c r="E13" i="4"/>
  <c r="E14" i="4"/>
  <c r="E7" i="4"/>
  <c r="D7" i="4" a="1"/>
  <c r="D7" i="4" s="1"/>
  <c r="B12" i="4"/>
  <c r="B13" i="4"/>
  <c r="B14" i="4"/>
  <c r="B15" i="4"/>
  <c r="B16" i="4"/>
  <c r="B17" i="4"/>
  <c r="B18" i="4"/>
  <c r="B19" i="4"/>
  <c r="B8" i="4"/>
  <c r="B10" i="4"/>
  <c r="B11" i="4"/>
  <c r="B7" i="4"/>
  <c r="A7" i="4" a="1"/>
  <c r="A7" i="4" s="1"/>
  <c r="I5" i="2"/>
  <c r="J5" i="2" s="1"/>
  <c r="I6" i="2"/>
  <c r="J6" i="2" s="1"/>
  <c r="I7" i="2"/>
  <c r="J7" i="2" s="1"/>
  <c r="B9" i="4" s="1"/>
  <c r="I8" i="2"/>
  <c r="I9" i="2"/>
  <c r="I10" i="2"/>
  <c r="I11" i="2"/>
  <c r="I12" i="2"/>
  <c r="I13" i="2"/>
  <c r="I14" i="2"/>
  <c r="I15" i="2"/>
  <c r="J15" i="2" s="1"/>
  <c r="I16" i="2"/>
  <c r="J16" i="2" s="1"/>
  <c r="I17" i="2"/>
  <c r="J17" i="2" s="1"/>
  <c r="I18" i="2"/>
  <c r="J18" i="2" s="1"/>
  <c r="I19" i="2"/>
  <c r="J19" i="2" s="1"/>
  <c r="I20" i="2"/>
  <c r="I21" i="2"/>
  <c r="I22" i="2"/>
  <c r="I23" i="2"/>
  <c r="I24" i="2"/>
  <c r="I25" i="2"/>
  <c r="I26" i="2"/>
  <c r="J26" i="2"/>
  <c r="J25" i="2"/>
  <c r="J24" i="2"/>
  <c r="J23" i="2"/>
  <c r="J22" i="2"/>
  <c r="J21" i="2"/>
  <c r="J20" i="2"/>
  <c r="J14" i="2"/>
  <c r="J13" i="2"/>
  <c r="J12" i="2"/>
  <c r="J11" i="2"/>
  <c r="J10" i="2"/>
  <c r="J9" i="2"/>
  <c r="J8" i="2"/>
  <c r="J19" i="1"/>
  <c r="J20" i="1"/>
  <c r="J21" i="1"/>
  <c r="J23" i="1"/>
  <c r="J24" i="1"/>
  <c r="I6" i="1"/>
  <c r="J6" i="1" s="1"/>
  <c r="I7" i="1"/>
  <c r="J7" i="1" s="1"/>
  <c r="I8" i="1"/>
  <c r="J8" i="1" s="1"/>
  <c r="I9" i="1"/>
  <c r="J9" i="1" s="1"/>
  <c r="I10" i="1"/>
  <c r="J10" i="1" s="1"/>
  <c r="I11" i="1"/>
  <c r="J11" i="1" s="1"/>
  <c r="I12" i="1"/>
  <c r="J12" i="1" s="1"/>
  <c r="I13" i="1"/>
  <c r="J13" i="1" s="1"/>
  <c r="I14" i="1"/>
  <c r="J14" i="1" s="1"/>
  <c r="I15" i="1"/>
  <c r="J15" i="1" s="1"/>
  <c r="I16" i="1"/>
  <c r="J16" i="1" s="1"/>
  <c r="I17" i="1"/>
  <c r="J17" i="1" s="1"/>
  <c r="I18" i="1"/>
  <c r="J18" i="1" s="1"/>
  <c r="I19" i="1"/>
  <c r="I20" i="1"/>
  <c r="I21" i="1"/>
  <c r="I22" i="1"/>
  <c r="J22" i="1" s="1"/>
  <c r="I23" i="1"/>
  <c r="I24" i="1"/>
  <c r="I25" i="1"/>
  <c r="J25" i="1" s="1"/>
  <c r="I26" i="1"/>
  <c r="J26" i="1" s="1"/>
  <c r="I5" i="1"/>
  <c r="J5" i="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<sst xmlns="http://schemas.openxmlformats.org/spreadsheetml/2006/main" count="493" uniqueCount="69">
  <si>
    <t>Month</t>
  </si>
  <si>
    <t>Store</t>
  </si>
  <si>
    <t>Town</t>
  </si>
  <si>
    <t>Store Code</t>
  </si>
  <si>
    <t>Country</t>
  </si>
  <si>
    <t>Manager</t>
  </si>
  <si>
    <t>Category</t>
  </si>
  <si>
    <t>Sales</t>
  </si>
  <si>
    <t>Computech</t>
  </si>
  <si>
    <t>Aberdeen</t>
  </si>
  <si>
    <t>ABD</t>
  </si>
  <si>
    <t>UK</t>
  </si>
  <si>
    <t>Jason Hervey</t>
  </si>
  <si>
    <t>Mobile Phones</t>
  </si>
  <si>
    <t>Spencer Lee</t>
  </si>
  <si>
    <t>PC's</t>
  </si>
  <si>
    <t>Hugo Matthews</t>
  </si>
  <si>
    <t>Laptops</t>
  </si>
  <si>
    <t>MicroWorld</t>
  </si>
  <si>
    <t>Ben Malone</t>
  </si>
  <si>
    <t>Accessories</t>
  </si>
  <si>
    <t>Printers</t>
  </si>
  <si>
    <t>Kirsty Young</t>
  </si>
  <si>
    <t>Jade Wilson</t>
  </si>
  <si>
    <t>Cameras</t>
  </si>
  <si>
    <t>Craig Spinks</t>
  </si>
  <si>
    <t>Nick Fallows</t>
  </si>
  <si>
    <t>Stephanie Zanoni</t>
  </si>
  <si>
    <t>Sam Waters</t>
  </si>
  <si>
    <t>Frank Archibald</t>
  </si>
  <si>
    <t>Margot Stoddard</t>
  </si>
  <si>
    <t>Games</t>
  </si>
  <si>
    <t>TV's</t>
  </si>
  <si>
    <t>Rob Fisher</t>
  </si>
  <si>
    <t>Sales Tax</t>
  </si>
  <si>
    <t>Superstore Sales 2020</t>
  </si>
  <si>
    <t>Tax</t>
  </si>
  <si>
    <t>Total</t>
  </si>
  <si>
    <t>How to Use this Workbook</t>
  </si>
  <si>
    <t>Instruction</t>
  </si>
  <si>
    <t>Cell Styles</t>
  </si>
  <si>
    <t>Heading</t>
  </si>
  <si>
    <t>Warning</t>
  </si>
  <si>
    <t>Input Cell</t>
  </si>
  <si>
    <t>Calculation</t>
  </si>
  <si>
    <t>Saving</t>
  </si>
  <si>
    <t>Versions</t>
  </si>
  <si>
    <t xml:space="preserve">Update the versions tab whenever a change is made. Add you intials, the date and the details of the change. </t>
  </si>
  <si>
    <t>Data</t>
  </si>
  <si>
    <t>Calculations</t>
  </si>
  <si>
    <t>Dashboard</t>
  </si>
  <si>
    <t xml:space="preserve">Copy and Paste Figures into 'SalesData' table on the last day of the month. Refresh all PivotTables. </t>
  </si>
  <si>
    <t xml:space="preserve">Perform any calculations on the 'Caculations' tab. </t>
  </si>
  <si>
    <t xml:space="preserve">Refresh the dashboard weekly to update data. Filter data users the slicers only. </t>
  </si>
  <si>
    <t xml:space="preserve">Update the 'Versions' tab after any change is made to this spreadsheet. Include your initials, date and change details. </t>
  </si>
  <si>
    <r>
      <t xml:space="preserve">If you amend this spreadsheet, save as a new version in folder </t>
    </r>
    <r>
      <rPr>
        <i/>
        <sz val="12"/>
        <color theme="1"/>
        <rFont val="Arial"/>
        <family val="2"/>
      </rPr>
      <t>C:/Debs/Documents/Shared</t>
    </r>
  </si>
  <si>
    <t>Sales Data</t>
  </si>
  <si>
    <t>Sales by Manager</t>
  </si>
  <si>
    <t>Sales by Category</t>
  </si>
  <si>
    <t>Minumum Sale</t>
  </si>
  <si>
    <t>Maximum Sale</t>
  </si>
  <si>
    <t>Average Sales</t>
  </si>
  <si>
    <t>Total Sales</t>
  </si>
  <si>
    <t>Count</t>
  </si>
  <si>
    <t>Grand Total</t>
  </si>
  <si>
    <t>Sales Total</t>
  </si>
  <si>
    <t>Analysis</t>
  </si>
  <si>
    <t>Select Manager:</t>
  </si>
  <si>
    <t>Total Sales: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</si>
</sst>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17" x14ac:knownFonts="1">
    <font>
      <sz val="11"/>
      <color theme="1"/>
      <name val="Arial"/>
      <family val="2"/>
    </font>
    <font>
      <sz val="11"/>
      <color theme="1"/>
      <name val="Arial"/>
      <family val="2"/>
    </font>
    <font>
      <b/>
      <sz val="15"/>
      <color theme="3"/>
      <name val="Arial"/>
      <family val="2"/>
    </font>
    <font>
      <sz val="11"/>
      <color rgb="FF3F3F76"/>
      <name val="Arial"/>
      <family val="2"/>
    </font>
    <font>
      <b/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sz val="12"/>
      <color theme="1"/>
      <name val="Arial"/>
      <family val="2"/>
    </font>
    <font>
      <sz val="14"/>
      <color theme="1"/>
      <name val="Arial"/>
      <family val="2"/>
    </font>
    <font>
      <b/>
      <sz val="14"/>
      <color theme="0"/>
      <name val="Arial"/>
      <family val="2"/>
    </font>
    <font>
      <b/>
      <sz val="14"/>
      <color theme="1"/>
      <name val="Arial"/>
      <family val="2"/>
    </font>
    <font>
      <b/>
      <sz val="18"/>
      <color theme="3"/>
      <name val="Arial"/>
      <family val="2"/>
    </font>
    <font>
      <sz val="18"/>
      <color rgb="FFFF0000"/>
      <name val="Arial"/>
      <family val="2"/>
    </font>
    <font>
      <sz val="18"/>
      <color rgb="FF3F3F76"/>
      <name val="Arial"/>
      <family val="2"/>
    </font>
    <font>
      <b/>
      <sz val="18"/>
      <color rgb="FFFA7D00"/>
      <name val="Arial"/>
      <family val="2"/>
    </font>
    <font>
      <b/>
      <sz val="12"/>
      <color theme="1"/>
      <name val="Arial"/>
      <family val="2"/>
    </font>
    <font>
      <i/>
      <sz val="12"/>
      <color theme="1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8"/>
        <bgColor theme="8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-0.249977111117893"/>
        <bgColor theme="8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-0.249977111117893"/>
        <bgColor theme="8"/>
      </patternFill>
    </fill>
    <fill>
      <patternFill patternType="solid">
        <fgColor theme="2" tint="-0.749992370372631"/>
        <bgColor theme="8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4" tint="-0.249977111117893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8" tint="-0.249977111117893"/>
      </left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/>
      <right style="thin">
        <color theme="8" tint="-0.249977111117893"/>
      </right>
      <top/>
      <bottom style="thin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/>
      <bottom style="thin">
        <color theme="8" tint="-0.249977111117893"/>
      </bottom>
      <diagonal/>
    </border>
    <border>
      <left style="thin">
        <color theme="8" tint="-0.249977111117893"/>
      </left>
      <right/>
      <top/>
      <bottom style="thin">
        <color theme="8" tint="-0.249977111117893"/>
      </bottom>
      <diagonal/>
    </border>
    <border>
      <left/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/>
      <top style="thin">
        <color theme="8" tint="-0.249977111117893"/>
      </top>
      <bottom style="thin">
        <color theme="8" tint="-0.249977111117893"/>
      </bottom>
      <diagonal/>
    </border>
    <border>
      <left/>
      <right style="thin">
        <color theme="8" tint="-0.249977111117893"/>
      </right>
      <top style="thin">
        <color theme="8" tint="-0.249977111117893"/>
      </top>
      <bottom/>
      <diagonal/>
    </border>
    <border>
      <left style="thin">
        <color theme="8" tint="-0.249977111117893"/>
      </left>
      <right style="thin">
        <color theme="8" tint="-0.249977111117893"/>
      </right>
      <top style="thin">
        <color theme="8" tint="-0.249977111117893"/>
      </top>
      <bottom/>
      <diagonal/>
    </border>
    <border>
      <left style="thin">
        <color theme="8" tint="-0.249977111117893"/>
      </left>
      <right/>
      <top style="thin">
        <color theme="8" tint="-0.249977111117893"/>
      </top>
      <bottom/>
      <diagonal/>
    </border>
    <border>
      <left/>
      <right/>
      <top/>
      <bottom style="thin">
        <color theme="8" tint="-0.249977111117893"/>
      </bottom>
      <diagonal/>
    </border>
  </borders>
  <cellStyleXfs count="6">
    <xf numFmtId="0" fontId="0" fillId="0" borderId="0"/>
    <xf numFmtId="44" fontId="1" fillId="0" borderId="0" applyFont="0" applyFill="0" applyBorder="0" applyAlignment="0" applyProtection="0"/>
    <xf numFmtId="0" fontId="2" fillId="0" borderId="1" applyNumberFormat="0" applyFill="0" applyAlignment="0" applyProtection="0"/>
    <xf numFmtId="0" fontId="3" fillId="2" borderId="2" applyNumberFormat="0" applyAlignment="0" applyProtection="0"/>
    <xf numFmtId="0" fontId="4" fillId="3" borderId="2" applyNumberFormat="0" applyAlignment="0" applyProtection="0"/>
    <xf numFmtId="0" fontId="6" fillId="0" borderId="0" applyNumberFormat="0" applyFill="0" applyBorder="0" applyAlignment="0" applyProtection="0"/>
  </cellStyleXfs>
  <cellXfs count="54">
    <xf numFmtId="0" fontId="0" fillId="0" borderId="0" xfId="0"/>
    <xf numFmtId="0" fontId="7" fillId="0" borderId="0" xfId="0" applyFont="1"/>
    <xf numFmtId="0" fontId="8" fillId="0" borderId="0" xfId="0" applyFont="1"/>
    <xf numFmtId="44" fontId="0" fillId="0" borderId="0" xfId="0" applyNumberFormat="1"/>
    <xf numFmtId="0" fontId="5" fillId="4" borderId="3" xfId="0" applyFont="1" applyFill="1" applyBorder="1"/>
    <xf numFmtId="9" fontId="0" fillId="0" borderId="3" xfId="0" applyNumberFormat="1" applyBorder="1"/>
    <xf numFmtId="0" fontId="9" fillId="4" borderId="0" xfId="0" applyFont="1" applyFill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14" fontId="0" fillId="0" borderId="8" xfId="0" applyNumberFormat="1" applyFont="1" applyBorder="1" applyAlignment="1">
      <alignment vertical="center"/>
    </xf>
    <xf numFmtId="0" fontId="0" fillId="0" borderId="4" xfId="0" applyFont="1" applyBorder="1" applyAlignment="1">
      <alignment vertical="center"/>
    </xf>
    <xf numFmtId="44" fontId="0" fillId="0" borderId="4" xfId="1" applyNumberFormat="1" applyFont="1" applyBorder="1" applyAlignment="1">
      <alignment vertical="center"/>
    </xf>
    <xf numFmtId="44" fontId="0" fillId="0" borderId="4" xfId="0" applyNumberFormat="1" applyBorder="1"/>
    <xf numFmtId="44" fontId="0" fillId="0" borderId="9" xfId="0" applyNumberFormat="1" applyBorder="1"/>
    <xf numFmtId="14" fontId="0" fillId="0" borderId="10" xfId="0" applyNumberFormat="1" applyFont="1" applyBorder="1" applyAlignment="1">
      <alignment vertical="center"/>
    </xf>
    <xf numFmtId="0" fontId="0" fillId="0" borderId="11" xfId="0" applyFont="1" applyBorder="1" applyAlignment="1">
      <alignment vertical="center"/>
    </xf>
    <xf numFmtId="44" fontId="0" fillId="0" borderId="11" xfId="1" applyNumberFormat="1" applyFont="1" applyBorder="1" applyAlignment="1">
      <alignment vertical="center"/>
    </xf>
    <xf numFmtId="44" fontId="0" fillId="0" borderId="11" xfId="0" applyNumberFormat="1" applyBorder="1"/>
    <xf numFmtId="44" fontId="0" fillId="0" borderId="12" xfId="0" applyNumberFormat="1" applyBorder="1"/>
    <xf numFmtId="0" fontId="0" fillId="0" borderId="4" xfId="0" applyBorder="1"/>
    <xf numFmtId="0" fontId="0" fillId="0" borderId="0" xfId="0" applyFont="1"/>
    <xf numFmtId="0" fontId="11" fillId="0" borderId="1" xfId="2" applyFont="1"/>
    <xf numFmtId="0" fontId="12" fillId="0" borderId="0" xfId="5" applyFont="1"/>
    <xf numFmtId="0" fontId="13" fillId="2" borderId="2" xfId="3" applyFont="1"/>
    <xf numFmtId="0" fontId="14" fillId="3" borderId="2" xfId="4" applyFont="1"/>
    <xf numFmtId="0" fontId="7" fillId="0" borderId="4" xfId="0" applyFont="1" applyBorder="1" applyAlignment="1">
      <alignment horizontal="left" vertical="center" wrapText="1"/>
    </xf>
    <xf numFmtId="0" fontId="7" fillId="0" borderId="4" xfId="0" applyFont="1" applyBorder="1" applyAlignment="1">
      <alignment vertical="center" wrapText="1"/>
    </xf>
    <xf numFmtId="0" fontId="15" fillId="5" borderId="4" xfId="0" applyFont="1" applyFill="1" applyBorder="1" applyAlignment="1">
      <alignment horizontal="left" vertical="center"/>
    </xf>
    <xf numFmtId="0" fontId="10" fillId="0" borderId="0" xfId="0" applyFont="1"/>
    <xf numFmtId="0" fontId="10" fillId="0" borderId="13" xfId="0" applyFont="1" applyBorder="1"/>
    <xf numFmtId="0" fontId="10" fillId="0" borderId="0" xfId="0" applyFont="1" applyBorder="1"/>
    <xf numFmtId="0" fontId="9" fillId="6" borderId="0" xfId="0" applyFont="1" applyFill="1" applyBorder="1"/>
    <xf numFmtId="0" fontId="0" fillId="7" borderId="5" xfId="0" applyFill="1" applyBorder="1"/>
    <xf numFmtId="0" fontId="0" fillId="7" borderId="6" xfId="0" applyFill="1" applyBorder="1"/>
    <xf numFmtId="0" fontId="0" fillId="7" borderId="7" xfId="0" applyFill="1" applyBorder="1"/>
    <xf numFmtId="0" fontId="5" fillId="6" borderId="3" xfId="0" applyFont="1" applyFill="1" applyBorder="1"/>
    <xf numFmtId="0" fontId="5" fillId="6" borderId="4" xfId="0" applyFont="1" applyFill="1" applyBorder="1"/>
    <xf numFmtId="44" fontId="0" fillId="0" borderId="4" xfId="1" applyFont="1" applyBorder="1"/>
    <xf numFmtId="0" fontId="0" fillId="0" borderId="0" xfId="0" pivotButton="1"/>
    <xf numFmtId="0" fontId="0" fillId="0" borderId="0" xfId="0" applyAlignment="1">
      <alignment horizontal="left"/>
    </xf>
    <xf numFmtId="0" fontId="9" fillId="8" borderId="0" xfId="0" applyFont="1" applyFill="1" applyBorder="1"/>
    <xf numFmtId="44" fontId="4" fillId="3" borderId="2" xfId="4" applyNumberFormat="1"/>
    <xf numFmtId="14" fontId="3" fillId="2" borderId="2" xfId="3" applyNumberFormat="1" applyAlignment="1">
      <alignment vertical="center"/>
    </xf>
    <xf numFmtId="0" fontId="3" fillId="2" borderId="2" xfId="3" applyAlignment="1">
      <alignment vertical="center"/>
    </xf>
    <xf numFmtId="44" fontId="3" fillId="2" borderId="2" xfId="3" applyNumberFormat="1" applyAlignment="1">
      <alignment vertical="center"/>
    </xf>
    <xf numFmtId="0" fontId="9" fillId="9" borderId="0" xfId="0" applyFont="1" applyFill="1" applyBorder="1"/>
    <xf numFmtId="0" fontId="0" fillId="10" borderId="5" xfId="0" applyFill="1" applyBorder="1"/>
    <xf numFmtId="0" fontId="0" fillId="10" borderId="6" xfId="0" applyFill="1" applyBorder="1"/>
    <xf numFmtId="0" fontId="0" fillId="10" borderId="7" xfId="0" applyFill="1" applyBorder="1"/>
    <xf numFmtId="0" fontId="5" fillId="9" borderId="3" xfId="0" applyFont="1" applyFill="1" applyBorder="1"/>
    <xf numFmtId="44" fontId="0" fillId="0" borderId="0" xfId="1" applyFont="1"/>
    <xf numFmtId="0" fontId="5" fillId="11" borderId="0" xfId="0" applyFont="1" applyFill="1"/>
    <xf numFmtId="0" fontId="0" fillId="0" borderId="0" xfId="0" applyProtection="1">
      <protection locked="0"/>
    </xf>
  </cellXfs>
  <cellStyles count="6">
    <cellStyle name="Calculation" xfId="4" builtinId="22"/>
    <cellStyle name="Currency" xfId="1" builtinId="4"/>
    <cellStyle name="Heading 1" xfId="2" builtinId="16"/>
    <cellStyle name="Input" xfId="3" builtinId="20" customBuiltin="1"/>
    <cellStyle name="Normal" xfId="0" builtinId="0"/>
    <cellStyle name="Warning Text" xfId="5" builtinId="11"/>
  </cellStyles>
  <dxfs count="42"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9" formatCode="m/d/yyyy"/>
      <alignment horizontal="general" vertical="center" textRotation="0" wrapText="0" indent="0" justifyLastLine="0" shrinkToFit="0" readingOrder="0"/>
    </dxf>
    <dxf>
      <border>
        <top style="thin">
          <color rgb="FF42527D"/>
        </top>
      </border>
    </dxf>
    <dxf>
      <border diagonalUp="0" diagonalDown="0">
        <left style="thin">
          <color rgb="FF42527D"/>
        </left>
        <right style="thin">
          <color rgb="FF42527D"/>
        </right>
        <top style="thin">
          <color rgb="FF42527D"/>
        </top>
        <bottom style="thin">
          <color rgb="FF42527D"/>
        </bottom>
      </border>
    </dxf>
    <dxf>
      <border>
        <bottom style="thin">
          <color rgb="FF42527D"/>
        </bottom>
      </border>
    </dxf>
    <dxf>
      <fill>
        <patternFill patternType="solid">
          <fgColor indexed="64"/>
          <bgColor theme="2" tint="-0.749992370372631"/>
        </patternFill>
      </fill>
      <border diagonalUp="0" diagonalDown="0" outline="0">
        <left style="thin">
          <color theme="8" tint="-0.249977111117893"/>
        </left>
        <right style="thin">
          <color theme="8" tint="-0.249977111117893"/>
        </right>
        <top/>
        <bottom/>
      </border>
    </dxf>
    <dxf>
      <numFmt numFmtId="34" formatCode="_(&quot;$&quot;* #,##0.00_);_(&quot;$&quot;* \(#,##0.00\);_(&quot;$&quot;* &quot;-&quot;??_);_(@_)"/>
      <border diagonalUp="0" diagonalDown="0">
        <left style="thin">
          <color theme="8" tint="-0.249977111117893"/>
        </left>
        <right/>
        <top style="thin">
          <color theme="8" tint="-0.249977111117893"/>
        </top>
        <bottom style="thin">
          <color theme="8" tint="-0.249977111117893"/>
        </bottom>
        <vertical style="thin">
          <color theme="8" tint="-0.249977111117893"/>
        </vertical>
        <horizontal style="thin">
          <color theme="8" tint="-0.249977111117893"/>
        </horizontal>
      </border>
    </dxf>
    <dxf>
      <numFmt numFmtId="34" formatCode="_(&quot;$&quot;* #,##0.00_);_(&quot;$&quot;* \(#,##0.00\);_(&quot;$&quot;* &quot;-&quot;??_);_(@_)"/>
      <border diagonalUp="0" diagonalDown="0">
        <left style="thin">
          <color theme="8" tint="-0.249977111117893"/>
        </left>
        <right style="thin">
          <color theme="8" tint="-0.249977111117893"/>
        </right>
        <top style="thin">
          <color theme="8" tint="-0.249977111117893"/>
        </top>
        <bottom style="thin">
          <color theme="8" tint="-0.249977111117893"/>
        </bottom>
        <vertical style="thin">
          <color theme="8" tint="-0.249977111117893"/>
        </vertical>
        <horizontal style="thin">
          <color theme="8" tint="-0.249977111117893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34" formatCode="_(&quot;$&quot;* #,##0.00_);_(&quot;$&quot;* \(#,##0.00\);_(&quot;$&quot;* &quot;-&quot;??_);_(@_)"/>
      <alignment horizontal="general" vertical="center" textRotation="0" wrapText="0" indent="0" justifyLastLine="0" shrinkToFit="0" readingOrder="0"/>
      <border diagonalUp="0" diagonalDown="0">
        <left style="thin">
          <color theme="8" tint="-0.249977111117893"/>
        </left>
        <right style="thin">
          <color theme="8" tint="-0.249977111117893"/>
        </right>
        <top style="thin">
          <color theme="8" tint="-0.249977111117893"/>
        </top>
        <bottom style="thin">
          <color theme="8" tint="-0.249977111117893"/>
        </bottom>
        <vertical style="thin">
          <color theme="8" tint="-0.249977111117893"/>
        </vertical>
        <horizontal style="thin">
          <color theme="8" tint="-0.249977111117893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theme="8" tint="-0.249977111117893"/>
        </left>
        <right style="thin">
          <color theme="8" tint="-0.249977111117893"/>
        </right>
        <top style="thin">
          <color theme="8" tint="-0.249977111117893"/>
        </top>
        <bottom style="thin">
          <color theme="8" tint="-0.249977111117893"/>
        </bottom>
        <vertical style="thin">
          <color theme="8" tint="-0.249977111117893"/>
        </vertical>
        <horizontal style="thin">
          <color theme="8" tint="-0.249977111117893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theme="8" tint="-0.249977111117893"/>
        </left>
        <right style="thin">
          <color theme="8" tint="-0.249977111117893"/>
        </right>
        <top style="thin">
          <color theme="8" tint="-0.249977111117893"/>
        </top>
        <bottom style="thin">
          <color theme="8" tint="-0.249977111117893"/>
        </bottom>
        <vertical style="thin">
          <color theme="8" tint="-0.249977111117893"/>
        </vertical>
        <horizontal style="thin">
          <color theme="8" tint="-0.249977111117893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theme="8" tint="-0.249977111117893"/>
        </left>
        <right style="thin">
          <color theme="8" tint="-0.249977111117893"/>
        </right>
        <top style="thin">
          <color theme="8" tint="-0.249977111117893"/>
        </top>
        <bottom style="thin">
          <color theme="8" tint="-0.249977111117893"/>
        </bottom>
        <vertical style="thin">
          <color theme="8" tint="-0.249977111117893"/>
        </vertical>
        <horizontal style="thin">
          <color theme="8" tint="-0.249977111117893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theme="8" tint="-0.249977111117893"/>
        </left>
        <right style="thin">
          <color theme="8" tint="-0.249977111117893"/>
        </right>
        <top style="thin">
          <color theme="8" tint="-0.249977111117893"/>
        </top>
        <bottom style="thin">
          <color theme="8" tint="-0.249977111117893"/>
        </bottom>
        <vertical style="thin">
          <color theme="8" tint="-0.249977111117893"/>
        </vertical>
        <horizontal style="thin">
          <color theme="8" tint="-0.249977111117893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theme="8" tint="-0.249977111117893"/>
        </left>
        <right style="thin">
          <color theme="8" tint="-0.249977111117893"/>
        </right>
        <top style="thin">
          <color theme="8" tint="-0.249977111117893"/>
        </top>
        <bottom style="thin">
          <color theme="8" tint="-0.249977111117893"/>
        </bottom>
        <vertical style="thin">
          <color theme="8" tint="-0.249977111117893"/>
        </vertical>
        <horizontal style="thin">
          <color theme="8" tint="-0.249977111117893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theme="8" tint="-0.249977111117893"/>
        </left>
        <right style="thin">
          <color theme="8" tint="-0.249977111117893"/>
        </right>
        <top style="thin">
          <color theme="8" tint="-0.249977111117893"/>
        </top>
        <bottom style="thin">
          <color theme="8" tint="-0.249977111117893"/>
        </bottom>
        <vertical style="thin">
          <color theme="8" tint="-0.249977111117893"/>
        </vertical>
        <horizontal style="thin">
          <color theme="8" tint="-0.249977111117893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m/d/yyyy"/>
      <alignment horizontal="general" vertical="center" textRotation="0" wrapText="0" indent="0" justifyLastLine="0" shrinkToFit="0" readingOrder="0"/>
      <border diagonalUp="0" diagonalDown="0">
        <left/>
        <right style="thin">
          <color theme="8" tint="-0.249977111117893"/>
        </right>
        <top style="thin">
          <color theme="8" tint="-0.249977111117893"/>
        </top>
        <bottom style="thin">
          <color theme="8" tint="-0.249977111117893"/>
        </bottom>
        <vertical style="thin">
          <color theme="8" tint="-0.249977111117893"/>
        </vertical>
        <horizontal style="thin">
          <color theme="8" tint="-0.249977111117893"/>
        </horizontal>
      </border>
    </dxf>
    <dxf>
      <border>
        <top style="thin">
          <color theme="8" tint="-0.249977111117893"/>
        </top>
      </border>
    </dxf>
    <dxf>
      <border diagonalUp="0" diagonalDown="0">
        <left style="thin">
          <color theme="8" tint="-0.249977111117893"/>
        </left>
        <right style="thin">
          <color theme="8" tint="-0.249977111117893"/>
        </right>
        <top style="thin">
          <color theme="8" tint="-0.249977111117893"/>
        </top>
        <bottom style="thin">
          <color theme="8" tint="-0.249977111117893"/>
        </bottom>
      </border>
    </dxf>
    <dxf>
      <border>
        <bottom style="thin">
          <color theme="8" tint="-0.249977111117893"/>
        </bottom>
      </border>
    </dxf>
    <dxf>
      <fill>
        <patternFill patternType="solid">
          <fgColor indexed="64"/>
          <bgColor theme="9" tint="-0.249977111117893"/>
        </patternFill>
      </fill>
      <border diagonalUp="0" diagonalDown="0" outline="0">
        <left style="thin">
          <color theme="8" tint="-0.249977111117893"/>
        </left>
        <right style="thin">
          <color theme="8" tint="-0.249977111117893"/>
        </right>
        <top/>
        <bottom/>
      </border>
    </dxf>
    <dxf>
      <numFmt numFmtId="34" formatCode="_(&quot;$&quot;* #,##0.00_);_(&quot;$&quot;* \(#,##0.00\);_(&quot;$&quot;* &quot;-&quot;??_);_(@_)"/>
      <border diagonalUp="0" diagonalDown="0">
        <left style="thin">
          <color theme="8" tint="-0.249977111117893"/>
        </left>
        <right/>
        <top style="thin">
          <color theme="8" tint="-0.249977111117893"/>
        </top>
        <bottom style="thin">
          <color theme="8" tint="-0.249977111117893"/>
        </bottom>
        <vertical style="thin">
          <color theme="8" tint="-0.249977111117893"/>
        </vertical>
        <horizontal style="thin">
          <color theme="8" tint="-0.249977111117893"/>
        </horizontal>
      </border>
    </dxf>
    <dxf>
      <numFmt numFmtId="34" formatCode="_(&quot;$&quot;* #,##0.00_);_(&quot;$&quot;* \(#,##0.00\);_(&quot;$&quot;* &quot;-&quot;??_);_(@_)"/>
      <border diagonalUp="0" diagonalDown="0">
        <left style="thin">
          <color theme="8" tint="-0.249977111117893"/>
        </left>
        <right style="thin">
          <color theme="8" tint="-0.249977111117893"/>
        </right>
        <top style="thin">
          <color theme="8" tint="-0.249977111117893"/>
        </top>
        <bottom style="thin">
          <color theme="8" tint="-0.249977111117893"/>
        </bottom>
        <vertical style="thin">
          <color theme="8" tint="-0.249977111117893"/>
        </vertical>
        <horizontal style="thin">
          <color theme="8" tint="-0.249977111117893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34" formatCode="_(&quot;$&quot;* #,##0.00_);_(&quot;$&quot;* \(#,##0.00\);_(&quot;$&quot;* &quot;-&quot;??_);_(@_)"/>
      <alignment horizontal="general" vertical="center" textRotation="0" wrapText="0" indent="0" justifyLastLine="0" shrinkToFit="0" readingOrder="0"/>
      <border diagonalUp="0" diagonalDown="0">
        <left style="thin">
          <color theme="8" tint="-0.249977111117893"/>
        </left>
        <right style="thin">
          <color theme="8" tint="-0.249977111117893"/>
        </right>
        <top style="thin">
          <color theme="8" tint="-0.249977111117893"/>
        </top>
        <bottom style="thin">
          <color theme="8" tint="-0.249977111117893"/>
        </bottom>
        <vertical style="thin">
          <color theme="8" tint="-0.249977111117893"/>
        </vertical>
        <horizontal style="thin">
          <color theme="8" tint="-0.249977111117893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theme="8" tint="-0.249977111117893"/>
        </left>
        <right style="thin">
          <color theme="8" tint="-0.249977111117893"/>
        </right>
        <top style="thin">
          <color theme="8" tint="-0.249977111117893"/>
        </top>
        <bottom style="thin">
          <color theme="8" tint="-0.249977111117893"/>
        </bottom>
        <vertical style="thin">
          <color theme="8" tint="-0.249977111117893"/>
        </vertical>
        <horizontal style="thin">
          <color theme="8" tint="-0.249977111117893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theme="8" tint="-0.249977111117893"/>
        </left>
        <right style="thin">
          <color theme="8" tint="-0.249977111117893"/>
        </right>
        <top style="thin">
          <color theme="8" tint="-0.249977111117893"/>
        </top>
        <bottom style="thin">
          <color theme="8" tint="-0.249977111117893"/>
        </bottom>
        <vertical style="thin">
          <color theme="8" tint="-0.249977111117893"/>
        </vertical>
        <horizontal style="thin">
          <color theme="8" tint="-0.249977111117893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theme="8" tint="-0.249977111117893"/>
        </left>
        <right style="thin">
          <color theme="8" tint="-0.249977111117893"/>
        </right>
        <top style="thin">
          <color theme="8" tint="-0.249977111117893"/>
        </top>
        <bottom style="thin">
          <color theme="8" tint="-0.249977111117893"/>
        </bottom>
        <vertical style="thin">
          <color theme="8" tint="-0.249977111117893"/>
        </vertical>
        <horizontal style="thin">
          <color theme="8" tint="-0.249977111117893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theme="8" tint="-0.249977111117893"/>
        </left>
        <right style="thin">
          <color theme="8" tint="-0.249977111117893"/>
        </right>
        <top style="thin">
          <color theme="8" tint="-0.249977111117893"/>
        </top>
        <bottom style="thin">
          <color theme="8" tint="-0.249977111117893"/>
        </bottom>
        <vertical style="thin">
          <color theme="8" tint="-0.249977111117893"/>
        </vertical>
        <horizontal style="thin">
          <color theme="8" tint="-0.249977111117893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theme="8" tint="-0.249977111117893"/>
        </left>
        <right style="thin">
          <color theme="8" tint="-0.249977111117893"/>
        </right>
        <top style="thin">
          <color theme="8" tint="-0.249977111117893"/>
        </top>
        <bottom style="thin">
          <color theme="8" tint="-0.249977111117893"/>
        </bottom>
        <vertical style="thin">
          <color theme="8" tint="-0.249977111117893"/>
        </vertical>
        <horizontal style="thin">
          <color theme="8" tint="-0.249977111117893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theme="8" tint="-0.249977111117893"/>
        </left>
        <right style="thin">
          <color theme="8" tint="-0.249977111117893"/>
        </right>
        <top style="thin">
          <color theme="8" tint="-0.249977111117893"/>
        </top>
        <bottom style="thin">
          <color theme="8" tint="-0.249977111117893"/>
        </bottom>
        <vertical style="thin">
          <color theme="8" tint="-0.249977111117893"/>
        </vertical>
        <horizontal style="thin">
          <color theme="8" tint="-0.249977111117893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m/d/yyyy"/>
      <alignment horizontal="general" vertical="center" textRotation="0" wrapText="0" indent="0" justifyLastLine="0" shrinkToFit="0" readingOrder="0"/>
      <border diagonalUp="0" diagonalDown="0">
        <left/>
        <right style="thin">
          <color theme="8" tint="-0.249977111117893"/>
        </right>
        <top style="thin">
          <color theme="8" tint="-0.249977111117893"/>
        </top>
        <bottom style="thin">
          <color theme="8" tint="-0.249977111117893"/>
        </bottom>
        <vertical style="thin">
          <color theme="8" tint="-0.249977111117893"/>
        </vertical>
        <horizontal style="thin">
          <color theme="8" tint="-0.249977111117893"/>
        </horizontal>
      </border>
    </dxf>
    <dxf>
      <border>
        <top style="thin">
          <color theme="8" tint="-0.249977111117893"/>
        </top>
      </border>
    </dxf>
    <dxf>
      <border diagonalUp="0" diagonalDown="0">
        <left style="thin">
          <color theme="8" tint="-0.249977111117893"/>
        </left>
        <right style="thin">
          <color theme="8" tint="-0.249977111117893"/>
        </right>
        <top style="thin">
          <color theme="8" tint="-0.249977111117893"/>
        </top>
        <bottom style="thin">
          <color theme="8" tint="-0.249977111117893"/>
        </bottom>
      </border>
    </dxf>
    <dxf>
      <border>
        <bottom style="thin">
          <color theme="8" tint="-0.249977111117893"/>
        </bottom>
      </border>
    </dxf>
    <dxf>
      <border diagonalUp="0" diagonalDown="0">
        <left style="thin">
          <color theme="8" tint="-0.249977111117893"/>
        </left>
        <right style="thin">
          <color theme="8" tint="-0.249977111117893"/>
        </right>
        <top/>
        <bottom/>
        <vertical style="thin">
          <color theme="8" tint="-0.249977111117893"/>
        </vertical>
        <horizontal style="thin">
          <color theme="8" tint="-0.249977111117893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[02-04-adding-navigation-buttons.xlsx]04 Analysis!PivotTable1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latin typeface="Arial" panose="020B0604020202020204" pitchFamily="34" charset="0"/>
                <a:cs typeface="Arial" panose="020B0604020202020204" pitchFamily="34" charset="0"/>
              </a:rPr>
              <a:t>Sales by Manager (2020)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5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'04 Analysis'!$B$4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'04 Analysis'!$A$5:$A$18</c:f>
              <c:strCache>
                <c:ptCount val="13"/>
                <c:pt idx="0">
                  <c:v>Ben Malone</c:v>
                </c:pt>
                <c:pt idx="1">
                  <c:v>Craig Spinks</c:v>
                </c:pt>
                <c:pt idx="2">
                  <c:v>Frank Archibald</c:v>
                </c:pt>
                <c:pt idx="3">
                  <c:v>Hugo Matthews</c:v>
                </c:pt>
                <c:pt idx="4">
                  <c:v>Jade Wilson</c:v>
                </c:pt>
                <c:pt idx="5">
                  <c:v>Jason Hervey</c:v>
                </c:pt>
                <c:pt idx="6">
                  <c:v>Kirsty Young</c:v>
                </c:pt>
                <c:pt idx="7">
                  <c:v>Margot Stoddard</c:v>
                </c:pt>
                <c:pt idx="8">
                  <c:v>Nick Fallows</c:v>
                </c:pt>
                <c:pt idx="9">
                  <c:v>Rob Fisher</c:v>
                </c:pt>
                <c:pt idx="10">
                  <c:v>Sam Waters</c:v>
                </c:pt>
                <c:pt idx="11">
                  <c:v>Spencer Lee</c:v>
                </c:pt>
                <c:pt idx="12">
                  <c:v>Stephanie Zanoni</c:v>
                </c:pt>
              </c:strCache>
            </c:strRef>
          </c:cat>
          <c:val>
            <c:numRef>
              <c:f>'04 Analysis'!$B$5:$B$18</c:f>
              <c:numCache>
                <c:formatCode>_("$"* #,##0.00_);_("$"* \(#,##0.00\);_("$"* "-"??_);_(@_)</c:formatCode>
                <c:ptCount val="13"/>
                <c:pt idx="0">
                  <c:v>298.32000000000005</c:v>
                </c:pt>
                <c:pt idx="1">
                  <c:v>290.94</c:v>
                </c:pt>
                <c:pt idx="2">
                  <c:v>3</c:v>
                </c:pt>
                <c:pt idx="3">
                  <c:v>1000</c:v>
                </c:pt>
                <c:pt idx="4">
                  <c:v>30</c:v>
                </c:pt>
                <c:pt idx="5">
                  <c:v>43.019999999999996</c:v>
                </c:pt>
                <c:pt idx="6">
                  <c:v>1720.5700000000002</c:v>
                </c:pt>
                <c:pt idx="7">
                  <c:v>748.93000000000006</c:v>
                </c:pt>
                <c:pt idx="8">
                  <c:v>1085.08</c:v>
                </c:pt>
                <c:pt idx="9">
                  <c:v>834.27</c:v>
                </c:pt>
                <c:pt idx="10">
                  <c:v>505.66999999999996</c:v>
                </c:pt>
                <c:pt idx="11">
                  <c:v>1977.3700000000001</c:v>
                </c:pt>
                <c:pt idx="12">
                  <c:v>287.24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B8-47A9-AEF8-A0CC663DE7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8"/>
        <c:overlap val="-27"/>
        <c:axId val="1427201168"/>
        <c:axId val="1427202000"/>
      </c:barChart>
      <c:catAx>
        <c:axId val="1427201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27202000"/>
        <c:crosses val="autoZero"/>
        <c:auto val="1"/>
        <c:lblAlgn val="ctr"/>
        <c:lblOffset val="100"/>
        <c:noMultiLvlLbl val="0"/>
      </c:catAx>
      <c:valAx>
        <c:axId val="1427202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_(&quot;$&quot;* #,##0.00_);_(&quot;$&quot;* \(#,##0.0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27201168"/>
        <c:crosses val="autoZero"/>
        <c:crossBetween val="between"/>
      </c:valAx>
      <c:spPr>
        <a:solidFill>
          <a:schemeClr val="bg1">
            <a:lumMod val="85000"/>
          </a:schemeClr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274320</xdr:colOff>
      <xdr:row>8</xdr:row>
      <xdr:rowOff>91440</xdr:rowOff>
    </xdr:from>
    <xdr:to>
      <xdr:col>17</xdr:col>
      <xdr:colOff>558486</xdr:colOff>
      <xdr:row>53</xdr:row>
      <xdr:rowOff>12840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173B28D0-D305-4818-BA06-A8E734738E11}"/>
            </a:ext>
          </a:extLst>
        </xdr:cNvPr>
        <xdr:cNvGrpSpPr/>
      </xdr:nvGrpSpPr>
      <xdr:grpSpPr>
        <a:xfrm>
          <a:off x="9204960" y="1539240"/>
          <a:ext cx="5092386" cy="7808100"/>
          <a:chOff x="9216046" y="1188720"/>
          <a:chExt cx="5092386" cy="7808100"/>
        </a:xfrm>
      </xdr:grpSpPr>
      <xdr:pic>
        <xdr:nvPicPr>
          <xdr:cNvPr id="9" name="Picture 8" descr="Businesswoman sitting with hands on lap">
            <a:extLst>
              <a:ext uri="{FF2B5EF4-FFF2-40B4-BE49-F238E27FC236}">
                <a16:creationId xmlns:a16="http://schemas.microsoft.com/office/drawing/2014/main" id="{508FF283-A87A-4D62-B661-08A423423E0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022105" y="1760220"/>
            <a:ext cx="3286327" cy="6477000"/>
          </a:xfrm>
          <a:prstGeom prst="rect">
            <a:avLst/>
          </a:prstGeom>
        </xdr:spPr>
      </xdr:pic>
      <xdr:pic>
        <xdr:nvPicPr>
          <xdr:cNvPr id="10" name="Picture 9" descr="Businessman thumbs up">
            <a:extLst>
              <a:ext uri="{FF2B5EF4-FFF2-40B4-BE49-F238E27FC236}">
                <a16:creationId xmlns:a16="http://schemas.microsoft.com/office/drawing/2014/main" id="{EDCC2472-6380-4273-92D7-8E4DF265067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216046" y="1287780"/>
            <a:ext cx="2519629" cy="7709040"/>
          </a:xfrm>
          <a:prstGeom prst="rect">
            <a:avLst/>
          </a:prstGeom>
        </xdr:spPr>
      </xdr:pic>
      <xdr:sp macro="" textlink="">
        <xdr:nvSpPr>
          <xdr:cNvPr id="11" name="Speech Bubble: Rectangle 10">
            <a:extLst>
              <a:ext uri="{FF2B5EF4-FFF2-40B4-BE49-F238E27FC236}">
                <a16:creationId xmlns:a16="http://schemas.microsoft.com/office/drawing/2014/main" id="{40E1D2FA-2B2D-489B-9DB1-69D517026AA8}"/>
              </a:ext>
            </a:extLst>
          </xdr:cNvPr>
          <xdr:cNvSpPr/>
        </xdr:nvSpPr>
        <xdr:spPr>
          <a:xfrm>
            <a:off x="10942320" y="1188720"/>
            <a:ext cx="1600200" cy="510540"/>
          </a:xfrm>
          <a:prstGeom prst="wedgeRectCallout">
            <a:avLst>
              <a:gd name="adj1" fmla="val -29881"/>
              <a:gd name="adj2" fmla="val 99814"/>
            </a:avLst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US" sz="1200" b="1">
                <a:latin typeface="Arial" panose="020B0604020202020204" pitchFamily="34" charset="0"/>
                <a:cs typeface="Arial" panose="020B0604020202020204" pitchFamily="34" charset="0"/>
              </a:rPr>
              <a:t>WE</a:t>
            </a:r>
            <a:r>
              <a:rPr lang="en-US" sz="1200" b="1" baseline="0">
                <a:latin typeface="Arial" panose="020B0604020202020204" pitchFamily="34" charset="0"/>
                <a:cs typeface="Arial" panose="020B0604020202020204" pitchFamily="34" charset="0"/>
              </a:rPr>
              <a:t> CAN DO THIS!</a:t>
            </a:r>
            <a:endParaRPr lang="en-US" sz="1200" b="1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704850</xdr:colOff>
      <xdr:row>3</xdr:row>
      <xdr:rowOff>11430</xdr:rowOff>
    </xdr:from>
    <xdr:to>
      <xdr:col>10</xdr:col>
      <xdr:colOff>213360</xdr:colOff>
      <xdr:row>21</xdr:row>
      <xdr:rowOff>53340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7C6ED85-76CA-490C-BF06-E4047305FEB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eb Ashby" refreshedDate="44567.358374074072" createdVersion="7" refreshedVersion="7" minRefreshableVersion="3" recordCount="22" xr:uid="{31AF1F90-D72C-4CF1-A8D6-703B2E48D7A8}">
  <cacheSource type="worksheet">
    <worksheetSource name="SalesData"/>
  </cacheSource>
  <cacheFields count="10">
    <cacheField name="Month" numFmtId="14">
      <sharedItems containsSemiMixedTypes="0" containsNonDate="0" containsDate="1" containsString="0" minDate="2020-01-01T00:00:00" maxDate="2020-01-02T00:00:00"/>
    </cacheField>
    <cacheField name="Store" numFmtId="0">
      <sharedItems/>
    </cacheField>
    <cacheField name="Town" numFmtId="0">
      <sharedItems/>
    </cacheField>
    <cacheField name="Store Code" numFmtId="0">
      <sharedItems/>
    </cacheField>
    <cacheField name="Country" numFmtId="0">
      <sharedItems/>
    </cacheField>
    <cacheField name="Manager" numFmtId="0">
      <sharedItems count="13">
        <s v="Jason Hervey"/>
        <s v="Spencer Lee"/>
        <s v="Hugo Matthews"/>
        <s v="Ben Malone"/>
        <s v="Kirsty Young"/>
        <s v="Jade Wilson"/>
        <s v="Craig Spinks"/>
        <s v="Nick Fallows"/>
        <s v="Stephanie Zanoni"/>
        <s v="Sam Waters"/>
        <s v="Frank Archibald"/>
        <s v="Margot Stoddard"/>
        <s v="Rob Fisher"/>
      </sharedItems>
    </cacheField>
    <cacheField name="Category" numFmtId="0">
      <sharedItems/>
    </cacheField>
    <cacheField name="Sales" numFmtId="44">
      <sharedItems containsSemiMixedTypes="0" containsString="0" containsNumber="1" minValue="3" maxValue="1794.1200000000001"/>
    </cacheField>
    <cacheField name="Tax" numFmtId="44">
      <sharedItems containsSemiMixedTypes="0" containsString="0" containsNumber="1" minValue="0.44999999999999996" maxValue="269.11799999999999"/>
    </cacheField>
    <cacheField name="Total" numFmtId="44">
      <sharedItems containsSemiMixedTypes="0" containsString="0" containsNumber="1" minValue="3.45" maxValue="2063.238000000000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">
  <r>
    <d v="2020-01-01T00:00:00"/>
    <s v="Computech"/>
    <s v="Aberdeen"/>
    <s v="ABD"/>
    <s v="UK"/>
    <x v="0"/>
    <s v="Mobile Phones"/>
    <n v="5"/>
    <n v="0.75"/>
    <n v="5.75"/>
  </r>
  <r>
    <d v="2020-01-01T00:00:00"/>
    <s v="Computech"/>
    <s v="Aberdeen"/>
    <s v="ABD"/>
    <s v="UK"/>
    <x v="1"/>
    <s v="PC's"/>
    <n v="1794.1200000000001"/>
    <n v="269.11799999999999"/>
    <n v="2063.2380000000003"/>
  </r>
  <r>
    <d v="2020-01-01T00:00:00"/>
    <s v="Computech"/>
    <s v="Aberdeen"/>
    <s v="ABD"/>
    <s v="UK"/>
    <x v="2"/>
    <s v="Laptops"/>
    <n v="1000"/>
    <n v="150"/>
    <n v="1150"/>
  </r>
  <r>
    <d v="2020-01-01T00:00:00"/>
    <s v="MicroWorld"/>
    <s v="Aberdeen"/>
    <s v="ABD"/>
    <s v="UK"/>
    <x v="3"/>
    <s v="Accessories"/>
    <n v="298.32000000000005"/>
    <n v="44.748000000000005"/>
    <n v="343.06800000000004"/>
  </r>
  <r>
    <d v="2020-01-01T00:00:00"/>
    <s v="Computech"/>
    <s v="Aberdeen"/>
    <s v="ABD"/>
    <s v="UK"/>
    <x v="1"/>
    <s v="Printers"/>
    <n v="183.25"/>
    <n v="27.487500000000001"/>
    <n v="210.73750000000001"/>
  </r>
  <r>
    <d v="2020-01-01T00:00:00"/>
    <s v="Computech"/>
    <s v="Aberdeen"/>
    <s v="ABD"/>
    <s v="UK"/>
    <x v="4"/>
    <s v="PC's"/>
    <n v="1693.7900000000002"/>
    <n v="254.06850000000003"/>
    <n v="1947.8585000000003"/>
  </r>
  <r>
    <d v="2020-01-01T00:00:00"/>
    <s v="MicroWorld"/>
    <s v="Aberdeen"/>
    <s v="ABD"/>
    <s v="UK"/>
    <x v="5"/>
    <s v="Cameras"/>
    <n v="30"/>
    <n v="4.5"/>
    <n v="34.5"/>
  </r>
  <r>
    <d v="2020-01-01T00:00:00"/>
    <s v="MicroWorld"/>
    <s v="Aberdeen"/>
    <s v="ABD"/>
    <s v="UK"/>
    <x v="6"/>
    <s v="Mobile Phones"/>
    <n v="12"/>
    <n v="1.7999999999999998"/>
    <n v="13.8"/>
  </r>
  <r>
    <d v="2020-01-01T00:00:00"/>
    <s v="Computech"/>
    <s v="Aberdeen"/>
    <s v="ABD"/>
    <s v="UK"/>
    <x v="7"/>
    <s v="Printers"/>
    <n v="1085.08"/>
    <n v="162.76199999999997"/>
    <n v="1247.8419999999999"/>
  </r>
  <r>
    <d v="2020-01-01T00:00:00"/>
    <s v="MicroWorld"/>
    <s v="Aberdeen"/>
    <s v="ABD"/>
    <s v="UK"/>
    <x v="8"/>
    <s v="Cameras"/>
    <n v="10"/>
    <n v="1.5"/>
    <n v="11.5"/>
  </r>
  <r>
    <d v="2020-01-01T00:00:00"/>
    <s v="MicroWorld"/>
    <s v="Aberdeen"/>
    <s v="ABD"/>
    <s v="UK"/>
    <x v="9"/>
    <s v="Cameras"/>
    <n v="173.52999999999997"/>
    <n v="26.029499999999995"/>
    <n v="199.55949999999996"/>
  </r>
  <r>
    <d v="2020-01-01T00:00:00"/>
    <s v="MicroWorld"/>
    <s v="Aberdeen"/>
    <s v="ABD"/>
    <s v="UK"/>
    <x v="10"/>
    <s v="Cameras"/>
    <n v="3"/>
    <n v="0.44999999999999996"/>
    <n v="3.45"/>
  </r>
  <r>
    <d v="2020-01-01T00:00:00"/>
    <s v="MicroWorld"/>
    <s v="Aberdeen"/>
    <s v="ABD"/>
    <s v="UK"/>
    <x v="6"/>
    <s v="Cameras"/>
    <n v="200.98"/>
    <n v="30.146999999999998"/>
    <n v="231.12699999999998"/>
  </r>
  <r>
    <d v="2020-01-01T00:00:00"/>
    <s v="Computech"/>
    <s v="Aberdeen"/>
    <s v="ABD"/>
    <s v="UK"/>
    <x v="11"/>
    <s v="Printers"/>
    <n v="748.93000000000006"/>
    <n v="112.3395"/>
    <n v="861.26950000000011"/>
  </r>
  <r>
    <d v="2020-01-01T00:00:00"/>
    <s v="MicroWorld"/>
    <s v="Aberdeen"/>
    <s v="ABD"/>
    <s v="UK"/>
    <x v="4"/>
    <s v="Games"/>
    <n v="26.78"/>
    <n v="4.0170000000000003"/>
    <n v="30.797000000000001"/>
  </r>
  <r>
    <d v="2020-01-01T00:00:00"/>
    <s v="MicroWorld"/>
    <s v="Aberdeen"/>
    <s v="ABD"/>
    <s v="UK"/>
    <x v="0"/>
    <s v="Games"/>
    <n v="38.019999999999996"/>
    <n v="5.7029999999999994"/>
    <n v="43.722999999999999"/>
  </r>
  <r>
    <d v="2020-01-01T00:00:00"/>
    <s v="MicroWorld"/>
    <s v="Aberdeen"/>
    <s v="ABD"/>
    <s v="UK"/>
    <x v="9"/>
    <s v="TV's"/>
    <n v="332.14"/>
    <n v="49.820999999999998"/>
    <n v="381.96100000000001"/>
  </r>
  <r>
    <d v="2020-01-01T00:00:00"/>
    <s v="MicroWorld"/>
    <s v="Aberdeen"/>
    <s v="ABD"/>
    <s v="UK"/>
    <x v="6"/>
    <s v="Printers"/>
    <n v="77.959999999999994"/>
    <n v="11.693999999999999"/>
    <n v="89.653999999999996"/>
  </r>
  <r>
    <d v="2020-01-01T00:00:00"/>
    <s v="MicroWorld"/>
    <s v="Aberdeen"/>
    <s v="ABD"/>
    <s v="UK"/>
    <x v="12"/>
    <s v="Laptops"/>
    <n v="152.94"/>
    <n v="22.940999999999999"/>
    <n v="175.881"/>
  </r>
  <r>
    <d v="2020-01-01T00:00:00"/>
    <s v="Computech"/>
    <s v="Aberdeen"/>
    <s v="ABD"/>
    <s v="UK"/>
    <x v="12"/>
    <s v="TV's"/>
    <n v="681.32999999999993"/>
    <n v="102.19949999999999"/>
    <n v="783.52949999999987"/>
  </r>
  <r>
    <d v="2020-01-01T00:00:00"/>
    <s v="Computech"/>
    <s v="Aberdeen"/>
    <s v="ABD"/>
    <s v="UK"/>
    <x v="8"/>
    <s v="Accessories"/>
    <n v="15.89"/>
    <n v="2.3835000000000002"/>
    <n v="18.273500000000002"/>
  </r>
  <r>
    <d v="2020-01-01T00:00:00"/>
    <s v="MicroWorld"/>
    <s v="Aberdeen"/>
    <s v="ABD"/>
    <s v="UK"/>
    <x v="8"/>
    <s v="Accessories"/>
    <n v="261.35000000000002"/>
    <n v="39.202500000000001"/>
    <n v="300.55250000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29E4F2F-79CE-44D5-ABAF-06937A607462}" name="PivotTable1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 chartFormat="1" rowHeaderCaption="Category">
  <location ref="A4:B18" firstHeaderRow="1" firstDataRow="1" firstDataCol="1"/>
  <pivotFields count="10">
    <pivotField numFmtId="14" showAll="0"/>
    <pivotField showAll="0"/>
    <pivotField showAll="0"/>
    <pivotField showAll="0"/>
    <pivotField showAll="0"/>
    <pivotField axis="axisRow" showAll="0">
      <items count="14">
        <item x="3"/>
        <item x="6"/>
        <item x="10"/>
        <item x="2"/>
        <item x="5"/>
        <item x="0"/>
        <item x="4"/>
        <item x="11"/>
        <item x="7"/>
        <item x="12"/>
        <item x="9"/>
        <item x="1"/>
        <item x="8"/>
        <item t="default"/>
      </items>
    </pivotField>
    <pivotField showAll="0"/>
    <pivotField dataField="1" numFmtId="44" showAll="0"/>
    <pivotField numFmtId="44" showAll="0"/>
    <pivotField numFmtId="44" showAll="0"/>
  </pivotFields>
  <rowFields count="1">
    <field x="5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ales Total" fld="7" baseField="5" baseItem="1" numFmtId="44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3A1DB36-B03B-40CB-886D-332349B1C126}" name="Table1" displayName="Table1" ref="A4:J26" totalsRowShown="0" headerRowDxfId="41" headerRowBorderDxfId="40" tableBorderDxfId="39" totalsRowBorderDxfId="38">
  <autoFilter ref="A4:J26" xr:uid="{A3A1DB36-B03B-40CB-886D-332349B1C126}"/>
  <tableColumns count="10">
    <tableColumn id="1" xr3:uid="{CE96B016-3F1A-4583-971E-B61951A1F579}" name="Month" dataDxfId="37"/>
    <tableColumn id="2" xr3:uid="{42D3FCDD-8646-461B-B724-24080E3E1571}" name="Store" dataDxfId="36"/>
    <tableColumn id="3" xr3:uid="{0DBCC8A0-9C0F-420C-86B2-1533DC219160}" name="Town" dataDxfId="35"/>
    <tableColumn id="4" xr3:uid="{E9F66173-5623-4D66-B9AA-A2C560933C09}" name="Store Code" dataDxfId="34"/>
    <tableColumn id="5" xr3:uid="{4F5E3ECB-E270-472D-A46B-26CBF2C784AA}" name="Country" dataDxfId="33"/>
    <tableColumn id="6" xr3:uid="{93B2A6C3-F451-4AB2-9FF1-F97FF059CED4}" name="Manager" dataDxfId="32"/>
    <tableColumn id="7" xr3:uid="{7A4D90EB-5569-4233-BC31-0DEFA8CC6057}" name="Category" dataDxfId="31"/>
    <tableColumn id="8" xr3:uid="{D8EACF91-92A1-4905-93A0-4029E11AF6DB}" name="Sales" dataDxfId="30" dataCellStyle="Currency"/>
    <tableColumn id="9" xr3:uid="{B737923D-E846-4EE0-9566-A7A7C41C7FFF}" name="Tax" dataDxfId="29">
      <calculatedColumnFormula>H5*$M$4</calculatedColumnFormula>
    </tableColumn>
    <tableColumn id="10" xr3:uid="{4806742F-205A-4EB2-9C0A-C2D7308A3AB8}" name="Total" dataDxfId="28">
      <calculatedColumnFormula>SUM(H5+I5)</calculatedColumnFormula>
    </tableColumn>
  </tableColumns>
  <tableStyleInfo name="TableStyleMedium6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F31E710F-945B-4167-98A5-9E2465AC95D4}" name="SalesData" displayName="SalesData" ref="A4:J26" totalsRowShown="0" headerRowDxfId="27" headerRowBorderDxfId="26" tableBorderDxfId="25" totalsRowBorderDxfId="24">
  <autoFilter ref="A4:J26" xr:uid="{F31E710F-945B-4167-98A5-9E2465AC95D4}"/>
  <tableColumns count="10">
    <tableColumn id="1" xr3:uid="{AF4CFE7B-2971-41D3-BE0B-F2C147CA9B2D}" name="Month" dataDxfId="23"/>
    <tableColumn id="2" xr3:uid="{F3FA8DDB-72DA-45F9-958C-C5B87CA50C28}" name="Store" dataDxfId="22"/>
    <tableColumn id="3" xr3:uid="{0134D0FD-6A65-48C6-9FE3-A61AB638F0EB}" name="Town" dataDxfId="21"/>
    <tableColumn id="4" xr3:uid="{43F17D40-6A70-4398-8B3D-EEE38D0128A7}" name="Store Code" dataDxfId="20"/>
    <tableColumn id="5" xr3:uid="{36738D98-B8D5-471C-B706-F3377DA2C890}" name="Country" dataDxfId="19"/>
    <tableColumn id="6" xr3:uid="{367854FD-3D80-4266-B90C-A63E2237C767}" name="Manager" dataDxfId="18"/>
    <tableColumn id="7" xr3:uid="{04E00F6D-D6F1-4CCE-AAE3-A13AEBF9922B}" name="Category" dataDxfId="17"/>
    <tableColumn id="8" xr3:uid="{0D6EDC8C-3F10-43E4-83A9-6BBC2EA088D1}" name="Sales" dataDxfId="16" dataCellStyle="Currency"/>
    <tableColumn id="9" xr3:uid="{33D1E502-BAFA-45D1-AEC4-0D2F217B675B}" name="Tax" dataDxfId="15">
      <calculatedColumnFormula>H5*$M$4</calculatedColumnFormula>
    </tableColumn>
    <tableColumn id="10" xr3:uid="{596F9B0D-E8FA-42E6-A123-B441E2A4B573}" name="Total" dataDxfId="14">
      <calculatedColumnFormula>SUM(H5+I5)</calculatedColumnFormula>
    </tableColumn>
  </tableColumns>
  <tableStyleInfo name="TableStyleMedium6" showFirstColumn="0" showLastColumn="0" showRowStripes="0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D27F6977-F2C8-4A00-B360-1459968420E1}" name="SalesData5" displayName="SalesData5" ref="A4:J26" totalsRowShown="0" headerRowDxfId="13" headerRowBorderDxfId="12" tableBorderDxfId="11" totalsRowBorderDxfId="10">
  <autoFilter ref="A4:J26" xr:uid="{F31E710F-945B-4167-98A5-9E2465AC95D4}"/>
  <tableColumns count="10">
    <tableColumn id="1" xr3:uid="{7DDFD602-6DC2-4431-B643-C6AC9556F1F7}" name="Month" dataDxfId="9" dataCellStyle="Input"/>
    <tableColumn id="2" xr3:uid="{EB5A3009-4C6A-41F2-B8C5-EFBD4E349F70}" name="Store" dataDxfId="8" dataCellStyle="Input"/>
    <tableColumn id="3" xr3:uid="{D13211B1-9D2C-4F22-AAE9-A1B4EFC1A73F}" name="Town" dataDxfId="7" dataCellStyle="Input"/>
    <tableColumn id="4" xr3:uid="{E24BEAD1-1C87-440D-B52A-69B94AA67050}" name="Store Code" dataDxfId="6" dataCellStyle="Input"/>
    <tableColumn id="5" xr3:uid="{85FE7133-0A18-40F4-8628-0FD7A5245E33}" name="Country" dataDxfId="5" dataCellStyle="Input"/>
    <tableColumn id="6" xr3:uid="{BBB473E7-DCE8-4E1F-9C19-3A94A9A26956}" name="Manager" dataDxfId="4" dataCellStyle="Input"/>
    <tableColumn id="7" xr3:uid="{D84D8925-35AC-4904-90D9-207CAD1ED789}" name="Category" dataDxfId="3" dataCellStyle="Input"/>
    <tableColumn id="8" xr3:uid="{410F4F11-9FF9-4080-B4EE-821F22434773}" name="Sales" dataDxfId="2" dataCellStyle="Input"/>
    <tableColumn id="9" xr3:uid="{18375E32-E608-419A-810D-8DEF8D3E2C41}" name="Tax" dataDxfId="1" dataCellStyle="Calculation">
      <calculatedColumnFormula>H5*$M$4</calculatedColumnFormula>
    </tableColumn>
    <tableColumn id="10" xr3:uid="{0D5D6851-CD4F-471A-B006-84835B5AA1C4}" name="Total" dataDxfId="0" dataCellStyle="Calculation">
      <calculatedColumnFormula>SUM(H5+I5)</calculatedColumnFormula>
    </tableColumn>
  </tableColumns>
  <tableStyleInfo name="TableStyleMedium6" showFirstColumn="0" showLastColumn="0" showRowStripes="0" showColumnStripes="0"/>
</table>
</file>

<file path=xl/theme/theme1.xml><?xml version="1.0" encoding="utf-8"?>
<a:theme xmlns:a="http://schemas.openxmlformats.org/drawingml/2006/main" name="Gallery">
  <a:themeElements>
    <a:clrScheme name="Gallery">
      <a:dk1>
        <a:sysClr val="windowText" lastClr="000000"/>
      </a:dk1>
      <a:lt1>
        <a:sysClr val="window" lastClr="FFFFFF"/>
      </a:lt1>
      <a:dk2>
        <a:srgbClr val="454545"/>
      </a:dk2>
      <a:lt2>
        <a:srgbClr val="DFDBD5"/>
      </a:lt2>
      <a:accent1>
        <a:srgbClr val="B71E42"/>
      </a:accent1>
      <a:accent2>
        <a:srgbClr val="DE478E"/>
      </a:accent2>
      <a:accent3>
        <a:srgbClr val="BC72F0"/>
      </a:accent3>
      <a:accent4>
        <a:srgbClr val="795FAF"/>
      </a:accent4>
      <a:accent5>
        <a:srgbClr val="586EA6"/>
      </a:accent5>
      <a:accent6>
        <a:srgbClr val="6892A0"/>
      </a:accent6>
      <a:hlink>
        <a:srgbClr val="FA2B5C"/>
      </a:hlink>
      <a:folHlink>
        <a:srgbClr val="BC658E"/>
      </a:folHlink>
    </a:clrScheme>
    <a:fontScheme name="Gallery">
      <a:majorFont>
        <a:latin typeface="Gill Sans MT" panose="020B0502020104020203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Gill Sans MT" panose="020B0502020104020203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Gallery">
      <a:fillStyleLst>
        <a:solidFill>
          <a:schemeClr val="phClr"/>
        </a:solidFill>
        <a:gradFill rotWithShape="1">
          <a:gsLst>
            <a:gs pos="0">
              <a:schemeClr val="phClr">
                <a:tint val="54000"/>
                <a:alpha val="100000"/>
                <a:satMod val="105000"/>
                <a:lumMod val="110000"/>
              </a:schemeClr>
            </a:gs>
            <a:gs pos="100000">
              <a:schemeClr val="phClr">
                <a:tint val="78000"/>
                <a:alpha val="92000"/>
                <a:satMod val="109000"/>
                <a:lumMod val="10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satMod val="110000"/>
                <a:lumMod val="104000"/>
              </a:schemeClr>
            </a:gs>
            <a:gs pos="69000">
              <a:schemeClr val="phClr">
                <a:shade val="88000"/>
                <a:satMod val="130000"/>
                <a:lumMod val="92000"/>
              </a:schemeClr>
            </a:gs>
            <a:gs pos="100000">
              <a:schemeClr val="phClr">
                <a:shade val="78000"/>
                <a:satMod val="130000"/>
                <a:lumMod val="92000"/>
              </a:schemeClr>
            </a:gs>
          </a:gsLst>
          <a:lin ang="5400000" scaled="0"/>
        </a:gradFill>
      </a:fillStyleLst>
      <a:lnStyleLst>
        <a:ln w="9525" cap="flat" cmpd="sng" algn="ctr">
          <a:solidFill>
            <a:schemeClr val="phClr"/>
          </a:solidFill>
          <a:prstDash val="solid"/>
        </a:ln>
        <a:ln w="15875" cap="flat" cmpd="sng" algn="ctr">
          <a:solidFill>
            <a:schemeClr val="phClr"/>
          </a:solidFill>
          <a:prstDash val="solid"/>
        </a:ln>
        <a:ln w="22225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0800" dist="50800" dir="5400000" sx="96000" sy="96000" rotWithShape="0">
              <a:srgbClr val="000000">
                <a:alpha val="48000"/>
              </a:srgbClr>
            </a:outerShdw>
          </a:effectLst>
          <a:scene3d>
            <a:camera prst="orthographicFront">
              <a:rot lat="0" lon="0" rev="0"/>
            </a:camera>
            <a:lightRig rig="balanced" dir="t">
              <a:rot lat="0" lon="0" rev="1080000"/>
            </a:lightRig>
          </a:scene3d>
          <a:sp3d>
            <a:bevelT w="38100" h="12700" prst="softRound"/>
          </a:sp3d>
        </a:effectStyle>
      </a:effectStyleLst>
      <a:bgFillStyleLst>
        <a:solidFill>
          <a:schemeClr val="phClr"/>
        </a:solidFill>
        <a:solidFill>
          <a:schemeClr val="phClr"/>
        </a:solidFill>
        <a:gradFill rotWithShape="1">
          <a:gsLst>
            <a:gs pos="0">
              <a:schemeClr val="phClr">
                <a:tint val="94000"/>
                <a:satMod val="80000"/>
                <a:lumMod val="106000"/>
              </a:schemeClr>
            </a:gs>
            <a:gs pos="100000">
              <a:schemeClr val="phClr">
                <a:shade val="80000"/>
              </a:schemeClr>
            </a:gs>
          </a:gsLst>
          <a:path path="circle">
            <a:fillToRect l="43000" r="43000" b="10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Gallery" id="{BBFCD31E-59A1-489D-B089-A3EAD7CAE12E}" vid="{F5E91637-A7B6-4E27-B710-77DA7014EE1E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A2C04B-9559-47B8-8CDE-5D61632F351F}">
  <dimension ref="A1:P25"/>
  <sheetViews>
    <sheetView showGridLines="0" tabSelected="1" workbookViewId="0">
      <selection activeCell="B14" sqref="B14"/>
    </sheetView>
  </sheetViews>
  <sheetFormatPr defaultRowHeight="13.8" x14ac:dyDescent="0.25"/>
  <cols>
    <col min="1" max="1" width="22" style="21" customWidth="1"/>
    <col min="2" max="2" width="52.59765625" style="21" customWidth="1"/>
    <col min="3" max="16384" width="8.796875" style="21"/>
  </cols>
  <sheetData>
    <row r="1" spans="1:16" s="6" customFormat="1" ht="17.399999999999999" x14ac:dyDescent="0.3">
      <c r="A1" s="6" t="s">
        <v>38</v>
      </c>
    </row>
    <row r="3" spans="1:16" s="1" customFormat="1" ht="17.399999999999999" x14ac:dyDescent="0.3">
      <c r="A3" s="30" t="s">
        <v>39</v>
      </c>
    </row>
    <row r="5" spans="1:16" s="1" customFormat="1" ht="33" customHeight="1" x14ac:dyDescent="0.25">
      <c r="A5" s="28" t="s">
        <v>48</v>
      </c>
      <c r="B5" s="26" t="s">
        <v>51</v>
      </c>
    </row>
    <row r="6" spans="1:16" s="1" customFormat="1" ht="33" customHeight="1" x14ac:dyDescent="0.25">
      <c r="A6" s="28" t="s">
        <v>49</v>
      </c>
      <c r="B6" s="27" t="s">
        <v>52</v>
      </c>
    </row>
    <row r="7" spans="1:16" s="1" customFormat="1" ht="33" customHeight="1" x14ac:dyDescent="0.25">
      <c r="A7" s="28" t="s">
        <v>50</v>
      </c>
      <c r="B7" s="27" t="s">
        <v>53</v>
      </c>
    </row>
    <row r="8" spans="1:16" s="1" customFormat="1" ht="33" customHeight="1" x14ac:dyDescent="0.25">
      <c r="A8" s="28" t="s">
        <v>46</v>
      </c>
      <c r="B8" s="27" t="s">
        <v>54</v>
      </c>
    </row>
    <row r="9" spans="1:16" ht="17.399999999999999" x14ac:dyDescent="0.3">
      <c r="A9" s="2"/>
    </row>
    <row r="11" spans="1:16" ht="17.399999999999999" x14ac:dyDescent="0.3">
      <c r="A11" s="30" t="s">
        <v>40</v>
      </c>
    </row>
    <row r="12" spans="1:16" ht="17.399999999999999" x14ac:dyDescent="0.3">
      <c r="A12" s="2"/>
    </row>
    <row r="13" spans="1:16" ht="23.4" thickBot="1" x14ac:dyDescent="0.45">
      <c r="A13" s="22" t="s">
        <v>41</v>
      </c>
    </row>
    <row r="14" spans="1:16" ht="23.4" thickTop="1" x14ac:dyDescent="0.4">
      <c r="A14" s="23" t="s">
        <v>42</v>
      </c>
      <c r="E14"/>
      <c r="F14"/>
      <c r="G14"/>
      <c r="H14"/>
      <c r="I14"/>
      <c r="J14"/>
      <c r="K14"/>
      <c r="L14"/>
      <c r="M14"/>
      <c r="N14"/>
      <c r="O14"/>
      <c r="P14"/>
    </row>
    <row r="15" spans="1:16" ht="22.8" x14ac:dyDescent="0.4">
      <c r="A15" s="24" t="s">
        <v>43</v>
      </c>
      <c r="E15"/>
      <c r="F15"/>
      <c r="G15"/>
      <c r="H15"/>
      <c r="I15"/>
      <c r="J15"/>
      <c r="K15"/>
      <c r="L15"/>
      <c r="M15"/>
      <c r="N15"/>
      <c r="O15"/>
      <c r="P15"/>
    </row>
    <row r="16" spans="1:16" ht="22.8" x14ac:dyDescent="0.4">
      <c r="A16" s="25" t="s">
        <v>44</v>
      </c>
      <c r="E16"/>
      <c r="F16"/>
      <c r="G16"/>
      <c r="H16"/>
      <c r="I16"/>
      <c r="J16"/>
      <c r="K16"/>
      <c r="L16"/>
      <c r="M16"/>
      <c r="N16"/>
      <c r="O16"/>
      <c r="P16"/>
    </row>
    <row r="17" spans="1:16" x14ac:dyDescent="0.25">
      <c r="E17"/>
      <c r="F17"/>
      <c r="G17"/>
      <c r="H17"/>
      <c r="I17"/>
      <c r="J17"/>
      <c r="K17"/>
      <c r="L17"/>
      <c r="M17"/>
      <c r="N17"/>
      <c r="O17"/>
      <c r="P17"/>
    </row>
    <row r="19" spans="1:16" ht="17.399999999999999" x14ac:dyDescent="0.3">
      <c r="A19" s="30" t="s">
        <v>45</v>
      </c>
    </row>
    <row r="20" spans="1:16" ht="17.399999999999999" x14ac:dyDescent="0.3">
      <c r="A20" s="31"/>
    </row>
    <row r="21" spans="1:16" ht="15.6" x14ac:dyDescent="0.3">
      <c r="A21" s="1" t="s">
        <v>55</v>
      </c>
      <c r="B21" s="1"/>
      <c r="C21" s="1"/>
      <c r="D21" s="1"/>
    </row>
    <row r="23" spans="1:16" ht="17.399999999999999" x14ac:dyDescent="0.3">
      <c r="A23" s="30" t="s">
        <v>46</v>
      </c>
    </row>
    <row r="24" spans="1:16" ht="17.399999999999999" x14ac:dyDescent="0.3">
      <c r="A24" s="29"/>
    </row>
    <row r="25" spans="1:16" ht="15" x14ac:dyDescent="0.25">
      <c r="A25" s="1" t="s">
        <v>47</v>
      </c>
      <c r="B25" s="1"/>
      <c r="C25" s="1"/>
      <c r="D25" s="1"/>
      <c r="E25" s="1"/>
      <c r="F25" s="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101581-DB6B-4D23-BB3D-0ED8B325221A}">
  <sheetPr>
    <tabColor theme="8" tint="-0.249977111117893"/>
  </sheetPr>
  <dimension ref="A1:M26"/>
  <sheetViews>
    <sheetView showGridLines="0" workbookViewId="0">
      <selection activeCell="I5" sqref="I5"/>
    </sheetView>
  </sheetViews>
  <sheetFormatPr defaultRowHeight="13.8" x14ac:dyDescent="0.25"/>
  <cols>
    <col min="1" max="1" width="8.69921875" bestFit="1" customWidth="1"/>
    <col min="2" max="2" width="10.8984375" bestFit="1" customWidth="1"/>
    <col min="3" max="3" width="9.09765625" bestFit="1" customWidth="1"/>
    <col min="4" max="4" width="12.3984375" customWidth="1"/>
    <col min="5" max="5" width="9.59765625" customWidth="1"/>
    <col min="6" max="6" width="15.59765625" bestFit="1" customWidth="1"/>
    <col min="7" max="7" width="13.5" bestFit="1" customWidth="1"/>
    <col min="8" max="8" width="14.59765625" customWidth="1"/>
    <col min="9" max="9" width="11.296875" customWidth="1"/>
    <col min="10" max="10" width="11.5" customWidth="1"/>
    <col min="12" max="12" width="9.3984375" bestFit="1" customWidth="1"/>
    <col min="13" max="13" width="9.69921875" bestFit="1" customWidth="1"/>
  </cols>
  <sheetData>
    <row r="1" spans="1:13" s="6" customFormat="1" ht="17.399999999999999" x14ac:dyDescent="0.3">
      <c r="A1" s="6" t="s">
        <v>35</v>
      </c>
    </row>
    <row r="4" spans="1:13" x14ac:dyDescent="0.25">
      <c r="A4" s="7" t="s">
        <v>0</v>
      </c>
      <c r="B4" s="8" t="s">
        <v>1</v>
      </c>
      <c r="C4" s="8" t="s">
        <v>2</v>
      </c>
      <c r="D4" s="8" t="s">
        <v>3</v>
      </c>
      <c r="E4" s="8" t="s">
        <v>4</v>
      </c>
      <c r="F4" s="8" t="s">
        <v>5</v>
      </c>
      <c r="G4" s="8" t="s">
        <v>6</v>
      </c>
      <c r="H4" s="8" t="s">
        <v>7</v>
      </c>
      <c r="I4" s="8" t="s">
        <v>36</v>
      </c>
      <c r="J4" s="9" t="s">
        <v>37</v>
      </c>
      <c r="L4" s="4" t="s">
        <v>34</v>
      </c>
      <c r="M4" s="5">
        <v>0.15</v>
      </c>
    </row>
    <row r="5" spans="1:13" x14ac:dyDescent="0.25">
      <c r="A5" s="10">
        <v>43831</v>
      </c>
      <c r="B5" s="11" t="s">
        <v>8</v>
      </c>
      <c r="C5" s="11" t="s">
        <v>9</v>
      </c>
      <c r="D5" s="11" t="s">
        <v>10</v>
      </c>
      <c r="E5" s="11" t="s">
        <v>11</v>
      </c>
      <c r="F5" s="11" t="s">
        <v>12</v>
      </c>
      <c r="G5" s="11" t="s">
        <v>13</v>
      </c>
      <c r="H5" s="12">
        <v>5</v>
      </c>
      <c r="I5" s="13">
        <f t="shared" ref="I5:I26" si="0">H5*$M$4</f>
        <v>0.75</v>
      </c>
      <c r="J5" s="14">
        <f>SUM(H5+I5)</f>
        <v>5.75</v>
      </c>
    </row>
    <row r="6" spans="1:13" x14ac:dyDescent="0.25">
      <c r="A6" s="10">
        <v>43831</v>
      </c>
      <c r="B6" s="11" t="s">
        <v>8</v>
      </c>
      <c r="C6" s="11" t="s">
        <v>9</v>
      </c>
      <c r="D6" s="11" t="s">
        <v>10</v>
      </c>
      <c r="E6" s="11" t="s">
        <v>11</v>
      </c>
      <c r="F6" s="11" t="s">
        <v>14</v>
      </c>
      <c r="G6" s="11" t="s">
        <v>15</v>
      </c>
      <c r="H6" s="12">
        <v>1794.1200000000001</v>
      </c>
      <c r="I6" s="13">
        <f t="shared" si="0"/>
        <v>269.11799999999999</v>
      </c>
      <c r="J6" s="14">
        <f t="shared" ref="J6:J26" si="1">SUM(H6+I6)</f>
        <v>2063.2380000000003</v>
      </c>
    </row>
    <row r="7" spans="1:13" x14ac:dyDescent="0.25">
      <c r="A7" s="10">
        <v>43831</v>
      </c>
      <c r="B7" s="11" t="s">
        <v>8</v>
      </c>
      <c r="C7" s="11" t="s">
        <v>9</v>
      </c>
      <c r="D7" s="11" t="s">
        <v>10</v>
      </c>
      <c r="E7" s="11" t="s">
        <v>11</v>
      </c>
      <c r="F7" s="11" t="s">
        <v>16</v>
      </c>
      <c r="G7" s="11" t="s">
        <v>17</v>
      </c>
      <c r="H7" s="12">
        <v>3960.1100000000006</v>
      </c>
      <c r="I7" s="13">
        <f t="shared" si="0"/>
        <v>594.01650000000006</v>
      </c>
      <c r="J7" s="14">
        <f t="shared" si="1"/>
        <v>4554.1265000000003</v>
      </c>
    </row>
    <row r="8" spans="1:13" x14ac:dyDescent="0.25">
      <c r="A8" s="10">
        <v>43831</v>
      </c>
      <c r="B8" s="11" t="s">
        <v>18</v>
      </c>
      <c r="C8" s="11" t="s">
        <v>9</v>
      </c>
      <c r="D8" s="11" t="s">
        <v>10</v>
      </c>
      <c r="E8" s="11" t="s">
        <v>11</v>
      </c>
      <c r="F8" s="11" t="s">
        <v>19</v>
      </c>
      <c r="G8" s="11" t="s">
        <v>20</v>
      </c>
      <c r="H8" s="12">
        <v>298.32000000000005</v>
      </c>
      <c r="I8" s="13">
        <f t="shared" si="0"/>
        <v>44.748000000000005</v>
      </c>
      <c r="J8" s="14">
        <f t="shared" si="1"/>
        <v>343.06800000000004</v>
      </c>
    </row>
    <row r="9" spans="1:13" x14ac:dyDescent="0.25">
      <c r="A9" s="10">
        <v>43831</v>
      </c>
      <c r="B9" s="11" t="s">
        <v>8</v>
      </c>
      <c r="C9" s="11" t="s">
        <v>9</v>
      </c>
      <c r="D9" s="11" t="s">
        <v>10</v>
      </c>
      <c r="E9" s="11" t="s">
        <v>11</v>
      </c>
      <c r="F9" s="11" t="s">
        <v>14</v>
      </c>
      <c r="G9" s="11" t="s">
        <v>21</v>
      </c>
      <c r="H9" s="12">
        <v>183.25</v>
      </c>
      <c r="I9" s="13">
        <f t="shared" si="0"/>
        <v>27.487500000000001</v>
      </c>
      <c r="J9" s="14">
        <f t="shared" si="1"/>
        <v>210.73750000000001</v>
      </c>
    </row>
    <row r="10" spans="1:13" x14ac:dyDescent="0.25">
      <c r="A10" s="10">
        <v>43831</v>
      </c>
      <c r="B10" s="11" t="s">
        <v>8</v>
      </c>
      <c r="C10" s="11" t="s">
        <v>9</v>
      </c>
      <c r="D10" s="11" t="s">
        <v>10</v>
      </c>
      <c r="E10" s="11" t="s">
        <v>11</v>
      </c>
      <c r="F10" s="11" t="s">
        <v>22</v>
      </c>
      <c r="G10" s="11" t="s">
        <v>15</v>
      </c>
      <c r="H10" s="12">
        <v>1693.7900000000002</v>
      </c>
      <c r="I10" s="13">
        <f t="shared" si="0"/>
        <v>254.06850000000003</v>
      </c>
      <c r="J10" s="14">
        <f t="shared" si="1"/>
        <v>1947.8585000000003</v>
      </c>
    </row>
    <row r="11" spans="1:13" x14ac:dyDescent="0.25">
      <c r="A11" s="10">
        <v>43831</v>
      </c>
      <c r="B11" s="11" t="s">
        <v>18</v>
      </c>
      <c r="C11" s="11" t="s">
        <v>9</v>
      </c>
      <c r="D11" s="11" t="s">
        <v>10</v>
      </c>
      <c r="E11" s="11" t="s">
        <v>11</v>
      </c>
      <c r="F11" s="11" t="s">
        <v>23</v>
      </c>
      <c r="G11" s="11" t="s">
        <v>24</v>
      </c>
      <c r="H11" s="12">
        <v>30</v>
      </c>
      <c r="I11" s="13">
        <f t="shared" si="0"/>
        <v>4.5</v>
      </c>
      <c r="J11" s="14">
        <f t="shared" si="1"/>
        <v>34.5</v>
      </c>
    </row>
    <row r="12" spans="1:13" x14ac:dyDescent="0.25">
      <c r="A12" s="10">
        <v>43831</v>
      </c>
      <c r="B12" s="11" t="s">
        <v>18</v>
      </c>
      <c r="C12" s="11" t="s">
        <v>9</v>
      </c>
      <c r="D12" s="11" t="s">
        <v>10</v>
      </c>
      <c r="E12" s="11" t="s">
        <v>11</v>
      </c>
      <c r="F12" s="11" t="s">
        <v>25</v>
      </c>
      <c r="G12" s="11" t="s">
        <v>13</v>
      </c>
      <c r="H12" s="12">
        <v>12</v>
      </c>
      <c r="I12" s="13">
        <f t="shared" si="0"/>
        <v>1.7999999999999998</v>
      </c>
      <c r="J12" s="14">
        <f t="shared" si="1"/>
        <v>13.8</v>
      </c>
    </row>
    <row r="13" spans="1:13" x14ac:dyDescent="0.25">
      <c r="A13" s="10">
        <v>43831</v>
      </c>
      <c r="B13" s="11" t="s">
        <v>8</v>
      </c>
      <c r="C13" s="11" t="s">
        <v>9</v>
      </c>
      <c r="D13" s="11" t="s">
        <v>10</v>
      </c>
      <c r="E13" s="11" t="s">
        <v>11</v>
      </c>
      <c r="F13" s="11" t="s">
        <v>26</v>
      </c>
      <c r="G13" s="11" t="s">
        <v>21</v>
      </c>
      <c r="H13" s="12">
        <v>1085.08</v>
      </c>
      <c r="I13" s="13">
        <f t="shared" si="0"/>
        <v>162.76199999999997</v>
      </c>
      <c r="J13" s="14">
        <f t="shared" si="1"/>
        <v>1247.8419999999999</v>
      </c>
    </row>
    <row r="14" spans="1:13" x14ac:dyDescent="0.25">
      <c r="A14" s="10">
        <v>43831</v>
      </c>
      <c r="B14" s="11" t="s">
        <v>18</v>
      </c>
      <c r="C14" s="11" t="s">
        <v>9</v>
      </c>
      <c r="D14" s="11" t="s">
        <v>10</v>
      </c>
      <c r="E14" s="11" t="s">
        <v>11</v>
      </c>
      <c r="F14" s="11" t="s">
        <v>27</v>
      </c>
      <c r="G14" s="11" t="s">
        <v>24</v>
      </c>
      <c r="H14" s="12">
        <v>10</v>
      </c>
      <c r="I14" s="13">
        <f t="shared" si="0"/>
        <v>1.5</v>
      </c>
      <c r="J14" s="14">
        <f t="shared" si="1"/>
        <v>11.5</v>
      </c>
    </row>
    <row r="15" spans="1:13" x14ac:dyDescent="0.25">
      <c r="A15" s="10">
        <v>43831</v>
      </c>
      <c r="B15" s="11" t="s">
        <v>18</v>
      </c>
      <c r="C15" s="11" t="s">
        <v>9</v>
      </c>
      <c r="D15" s="11" t="s">
        <v>10</v>
      </c>
      <c r="E15" s="11" t="s">
        <v>11</v>
      </c>
      <c r="F15" s="11" t="s">
        <v>28</v>
      </c>
      <c r="G15" s="11" t="s">
        <v>24</v>
      </c>
      <c r="H15" s="12">
        <v>173.52999999999997</v>
      </c>
      <c r="I15" s="13">
        <f t="shared" si="0"/>
        <v>26.029499999999995</v>
      </c>
      <c r="J15" s="14">
        <f t="shared" si="1"/>
        <v>199.55949999999996</v>
      </c>
    </row>
    <row r="16" spans="1:13" x14ac:dyDescent="0.25">
      <c r="A16" s="10">
        <v>43831</v>
      </c>
      <c r="B16" s="11" t="s">
        <v>18</v>
      </c>
      <c r="C16" s="11" t="s">
        <v>9</v>
      </c>
      <c r="D16" s="11" t="s">
        <v>10</v>
      </c>
      <c r="E16" s="11" t="s">
        <v>11</v>
      </c>
      <c r="F16" s="11" t="s">
        <v>29</v>
      </c>
      <c r="G16" s="11" t="s">
        <v>24</v>
      </c>
      <c r="H16" s="12">
        <v>3</v>
      </c>
      <c r="I16" s="13">
        <f t="shared" si="0"/>
        <v>0.44999999999999996</v>
      </c>
      <c r="J16" s="14">
        <f t="shared" si="1"/>
        <v>3.45</v>
      </c>
    </row>
    <row r="17" spans="1:10" x14ac:dyDescent="0.25">
      <c r="A17" s="10">
        <v>43831</v>
      </c>
      <c r="B17" s="11" t="s">
        <v>18</v>
      </c>
      <c r="C17" s="11" t="s">
        <v>9</v>
      </c>
      <c r="D17" s="11" t="s">
        <v>10</v>
      </c>
      <c r="E17" s="11" t="s">
        <v>11</v>
      </c>
      <c r="F17" s="11" t="s">
        <v>25</v>
      </c>
      <c r="G17" s="11" t="s">
        <v>24</v>
      </c>
      <c r="H17" s="12">
        <v>200.98</v>
      </c>
      <c r="I17" s="13">
        <f t="shared" si="0"/>
        <v>30.146999999999998</v>
      </c>
      <c r="J17" s="14">
        <f t="shared" si="1"/>
        <v>231.12699999999998</v>
      </c>
    </row>
    <row r="18" spans="1:10" x14ac:dyDescent="0.25">
      <c r="A18" s="10">
        <v>43831</v>
      </c>
      <c r="B18" s="11" t="s">
        <v>8</v>
      </c>
      <c r="C18" s="11" t="s">
        <v>9</v>
      </c>
      <c r="D18" s="11" t="s">
        <v>10</v>
      </c>
      <c r="E18" s="11" t="s">
        <v>11</v>
      </c>
      <c r="F18" s="11" t="s">
        <v>30</v>
      </c>
      <c r="G18" s="11" t="s">
        <v>21</v>
      </c>
      <c r="H18" s="12">
        <v>748.93000000000006</v>
      </c>
      <c r="I18" s="13">
        <f t="shared" si="0"/>
        <v>112.3395</v>
      </c>
      <c r="J18" s="14">
        <f t="shared" si="1"/>
        <v>861.26950000000011</v>
      </c>
    </row>
    <row r="19" spans="1:10" x14ac:dyDescent="0.25">
      <c r="A19" s="10">
        <v>43831</v>
      </c>
      <c r="B19" s="11" t="s">
        <v>18</v>
      </c>
      <c r="C19" s="11" t="s">
        <v>9</v>
      </c>
      <c r="D19" s="11" t="s">
        <v>10</v>
      </c>
      <c r="E19" s="11" t="s">
        <v>11</v>
      </c>
      <c r="F19" s="11" t="s">
        <v>22</v>
      </c>
      <c r="G19" s="11" t="s">
        <v>31</v>
      </c>
      <c r="H19" s="12">
        <v>26.78</v>
      </c>
      <c r="I19" s="13">
        <f t="shared" si="0"/>
        <v>4.0170000000000003</v>
      </c>
      <c r="J19" s="14">
        <f t="shared" si="1"/>
        <v>30.797000000000001</v>
      </c>
    </row>
    <row r="20" spans="1:10" x14ac:dyDescent="0.25">
      <c r="A20" s="10">
        <v>43831</v>
      </c>
      <c r="B20" s="11" t="s">
        <v>18</v>
      </c>
      <c r="C20" s="11" t="s">
        <v>9</v>
      </c>
      <c r="D20" s="11" t="s">
        <v>10</v>
      </c>
      <c r="E20" s="11" t="s">
        <v>11</v>
      </c>
      <c r="F20" s="11" t="s">
        <v>12</v>
      </c>
      <c r="G20" s="11" t="s">
        <v>31</v>
      </c>
      <c r="H20" s="12">
        <v>38.019999999999996</v>
      </c>
      <c r="I20" s="13">
        <f t="shared" si="0"/>
        <v>5.7029999999999994</v>
      </c>
      <c r="J20" s="14">
        <f t="shared" si="1"/>
        <v>43.722999999999999</v>
      </c>
    </row>
    <row r="21" spans="1:10" x14ac:dyDescent="0.25">
      <c r="A21" s="10">
        <v>43831</v>
      </c>
      <c r="B21" s="11" t="s">
        <v>18</v>
      </c>
      <c r="C21" s="11" t="s">
        <v>9</v>
      </c>
      <c r="D21" s="11" t="s">
        <v>10</v>
      </c>
      <c r="E21" s="11" t="s">
        <v>11</v>
      </c>
      <c r="F21" s="11" t="s">
        <v>28</v>
      </c>
      <c r="G21" s="11" t="s">
        <v>32</v>
      </c>
      <c r="H21" s="12">
        <v>332.14</v>
      </c>
      <c r="I21" s="13">
        <f t="shared" si="0"/>
        <v>49.820999999999998</v>
      </c>
      <c r="J21" s="14">
        <f t="shared" si="1"/>
        <v>381.96100000000001</v>
      </c>
    </row>
    <row r="22" spans="1:10" x14ac:dyDescent="0.25">
      <c r="A22" s="10">
        <v>43831</v>
      </c>
      <c r="B22" s="11" t="s">
        <v>18</v>
      </c>
      <c r="C22" s="11" t="s">
        <v>9</v>
      </c>
      <c r="D22" s="11" t="s">
        <v>10</v>
      </c>
      <c r="E22" s="11" t="s">
        <v>11</v>
      </c>
      <c r="F22" s="11" t="s">
        <v>25</v>
      </c>
      <c r="G22" s="11" t="s">
        <v>21</v>
      </c>
      <c r="H22" s="12">
        <v>77.959999999999994</v>
      </c>
      <c r="I22" s="13">
        <f t="shared" si="0"/>
        <v>11.693999999999999</v>
      </c>
      <c r="J22" s="14">
        <f t="shared" si="1"/>
        <v>89.653999999999996</v>
      </c>
    </row>
    <row r="23" spans="1:10" x14ac:dyDescent="0.25">
      <c r="A23" s="10">
        <v>43831</v>
      </c>
      <c r="B23" s="11" t="s">
        <v>18</v>
      </c>
      <c r="C23" s="11" t="s">
        <v>9</v>
      </c>
      <c r="D23" s="11" t="s">
        <v>10</v>
      </c>
      <c r="E23" s="11" t="s">
        <v>11</v>
      </c>
      <c r="F23" s="11" t="s">
        <v>33</v>
      </c>
      <c r="G23" s="11" t="s">
        <v>17</v>
      </c>
      <c r="H23" s="12">
        <v>152.94</v>
      </c>
      <c r="I23" s="13">
        <f t="shared" si="0"/>
        <v>22.940999999999999</v>
      </c>
      <c r="J23" s="14">
        <f t="shared" si="1"/>
        <v>175.881</v>
      </c>
    </row>
    <row r="24" spans="1:10" x14ac:dyDescent="0.25">
      <c r="A24" s="10">
        <v>43831</v>
      </c>
      <c r="B24" s="11" t="s">
        <v>8</v>
      </c>
      <c r="C24" s="11" t="s">
        <v>9</v>
      </c>
      <c r="D24" s="11" t="s">
        <v>10</v>
      </c>
      <c r="E24" s="11" t="s">
        <v>11</v>
      </c>
      <c r="F24" s="11" t="s">
        <v>33</v>
      </c>
      <c r="G24" s="11" t="s">
        <v>32</v>
      </c>
      <c r="H24" s="12">
        <v>681.32999999999993</v>
      </c>
      <c r="I24" s="13">
        <f t="shared" si="0"/>
        <v>102.19949999999999</v>
      </c>
      <c r="J24" s="14">
        <f t="shared" si="1"/>
        <v>783.52949999999987</v>
      </c>
    </row>
    <row r="25" spans="1:10" x14ac:dyDescent="0.25">
      <c r="A25" s="10">
        <v>43831</v>
      </c>
      <c r="B25" s="11" t="s">
        <v>8</v>
      </c>
      <c r="C25" s="11" t="s">
        <v>9</v>
      </c>
      <c r="D25" s="11" t="s">
        <v>10</v>
      </c>
      <c r="E25" s="11" t="s">
        <v>11</v>
      </c>
      <c r="F25" s="11" t="s">
        <v>27</v>
      </c>
      <c r="G25" s="11" t="s">
        <v>20</v>
      </c>
      <c r="H25" s="12">
        <v>15.89</v>
      </c>
      <c r="I25" s="13">
        <f t="shared" si="0"/>
        <v>2.3835000000000002</v>
      </c>
      <c r="J25" s="14">
        <f t="shared" si="1"/>
        <v>18.273500000000002</v>
      </c>
    </row>
    <row r="26" spans="1:10" x14ac:dyDescent="0.25">
      <c r="A26" s="15">
        <v>43831</v>
      </c>
      <c r="B26" s="16" t="s">
        <v>18</v>
      </c>
      <c r="C26" s="16" t="s">
        <v>9</v>
      </c>
      <c r="D26" s="16" t="s">
        <v>10</v>
      </c>
      <c r="E26" s="16" t="s">
        <v>11</v>
      </c>
      <c r="F26" s="16" t="s">
        <v>27</v>
      </c>
      <c r="G26" s="16" t="s">
        <v>20</v>
      </c>
      <c r="H26" s="17">
        <v>261.35000000000002</v>
      </c>
      <c r="I26" s="18">
        <f t="shared" si="0"/>
        <v>39.202500000000001</v>
      </c>
      <c r="J26" s="19">
        <f t="shared" si="1"/>
        <v>300.55250000000001</v>
      </c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55EDE2-C079-4E2B-8DCB-0A6234476A68}">
  <sheetPr>
    <tabColor theme="9" tint="-0.249977111117893"/>
  </sheetPr>
  <dimension ref="A1:M26"/>
  <sheetViews>
    <sheetView showGridLines="0" workbookViewId="0">
      <selection activeCell="I6" sqref="I6"/>
    </sheetView>
  </sheetViews>
  <sheetFormatPr defaultRowHeight="13.8" x14ac:dyDescent="0.25"/>
  <cols>
    <col min="2" max="2" width="10" bestFit="1" customWidth="1"/>
    <col min="6" max="6" width="15.09765625" bestFit="1" customWidth="1"/>
    <col min="7" max="7" width="12.796875" bestFit="1" customWidth="1"/>
    <col min="8" max="8" width="10.09765625" bestFit="1" customWidth="1"/>
    <col min="9" max="9" width="8.59765625" bestFit="1" customWidth="1"/>
    <col min="10" max="10" width="10.09765625" bestFit="1" customWidth="1"/>
    <col min="12" max="12" width="9.3984375" bestFit="1" customWidth="1"/>
  </cols>
  <sheetData>
    <row r="1" spans="1:13" s="32" customFormat="1" ht="17.399999999999999" x14ac:dyDescent="0.3">
      <c r="A1" s="32" t="s">
        <v>56</v>
      </c>
    </row>
    <row r="4" spans="1:13" x14ac:dyDescent="0.25">
      <c r="A4" s="33" t="s">
        <v>0</v>
      </c>
      <c r="B4" s="34" t="s">
        <v>1</v>
      </c>
      <c r="C4" s="34" t="s">
        <v>2</v>
      </c>
      <c r="D4" s="34" t="s">
        <v>3</v>
      </c>
      <c r="E4" s="34" t="s">
        <v>4</v>
      </c>
      <c r="F4" s="34" t="s">
        <v>5</v>
      </c>
      <c r="G4" s="34" t="s">
        <v>6</v>
      </c>
      <c r="H4" s="34" t="s">
        <v>7</v>
      </c>
      <c r="I4" s="34" t="s">
        <v>36</v>
      </c>
      <c r="J4" s="35" t="s">
        <v>37</v>
      </c>
      <c r="L4" s="36" t="s">
        <v>34</v>
      </c>
      <c r="M4" s="5">
        <v>0.15</v>
      </c>
    </row>
    <row r="5" spans="1:13" x14ac:dyDescent="0.25">
      <c r="A5" s="10">
        <v>43831</v>
      </c>
      <c r="B5" s="11" t="s">
        <v>8</v>
      </c>
      <c r="C5" s="11" t="s">
        <v>9</v>
      </c>
      <c r="D5" s="11" t="s">
        <v>10</v>
      </c>
      <c r="E5" s="11" t="s">
        <v>11</v>
      </c>
      <c r="F5" s="11" t="s">
        <v>12</v>
      </c>
      <c r="G5" s="11" t="s">
        <v>13</v>
      </c>
      <c r="H5" s="12">
        <v>5</v>
      </c>
      <c r="I5" s="13">
        <f t="shared" ref="I5:I26" si="0">H5*$M$4</f>
        <v>0.75</v>
      </c>
      <c r="J5" s="14">
        <f>SUM(H5+I5)</f>
        <v>5.75</v>
      </c>
    </row>
    <row r="6" spans="1:13" x14ac:dyDescent="0.25">
      <c r="A6" s="10">
        <v>43831</v>
      </c>
      <c r="B6" s="11" t="s">
        <v>8</v>
      </c>
      <c r="C6" s="11" t="s">
        <v>9</v>
      </c>
      <c r="D6" s="11" t="s">
        <v>10</v>
      </c>
      <c r="E6" s="11" t="s">
        <v>11</v>
      </c>
      <c r="F6" s="11" t="s">
        <v>14</v>
      </c>
      <c r="G6" s="11" t="s">
        <v>15</v>
      </c>
      <c r="H6" s="12">
        <v>1794.1200000000001</v>
      </c>
      <c r="I6" s="13">
        <f t="shared" si="0"/>
        <v>269.11799999999999</v>
      </c>
      <c r="J6" s="14">
        <f t="shared" ref="J6:J26" si="1">SUM(H6+I6)</f>
        <v>2063.2380000000003</v>
      </c>
    </row>
    <row r="7" spans="1:13" x14ac:dyDescent="0.25">
      <c r="A7" s="10">
        <v>43831</v>
      </c>
      <c r="B7" s="11" t="s">
        <v>8</v>
      </c>
      <c r="C7" s="11" t="s">
        <v>9</v>
      </c>
      <c r="D7" s="11" t="s">
        <v>10</v>
      </c>
      <c r="E7" s="11" t="s">
        <v>11</v>
      </c>
      <c r="F7" s="11" t="s">
        <v>16</v>
      </c>
      <c r="G7" s="11" t="s">
        <v>17</v>
      </c>
      <c r="H7" s="12">
        <v>1000</v>
      </c>
      <c r="I7" s="13">
        <f t="shared" si="0"/>
        <v>150</v>
      </c>
      <c r="J7" s="14">
        <f t="shared" si="1"/>
        <v>1150</v>
      </c>
    </row>
    <row r="8" spans="1:13" x14ac:dyDescent="0.25">
      <c r="A8" s="10">
        <v>43831</v>
      </c>
      <c r="B8" s="11" t="s">
        <v>18</v>
      </c>
      <c r="C8" s="11" t="s">
        <v>9</v>
      </c>
      <c r="D8" s="11" t="s">
        <v>10</v>
      </c>
      <c r="E8" s="11" t="s">
        <v>11</v>
      </c>
      <c r="F8" s="11" t="s">
        <v>19</v>
      </c>
      <c r="G8" s="11" t="s">
        <v>20</v>
      </c>
      <c r="H8" s="12">
        <v>298.32000000000005</v>
      </c>
      <c r="I8" s="13">
        <f t="shared" si="0"/>
        <v>44.748000000000005</v>
      </c>
      <c r="J8" s="14">
        <f t="shared" si="1"/>
        <v>343.06800000000004</v>
      </c>
    </row>
    <row r="9" spans="1:13" x14ac:dyDescent="0.25">
      <c r="A9" s="10">
        <v>43831</v>
      </c>
      <c r="B9" s="11" t="s">
        <v>8</v>
      </c>
      <c r="C9" s="11" t="s">
        <v>9</v>
      </c>
      <c r="D9" s="11" t="s">
        <v>10</v>
      </c>
      <c r="E9" s="11" t="s">
        <v>11</v>
      </c>
      <c r="F9" s="11" t="s">
        <v>14</v>
      </c>
      <c r="G9" s="11" t="s">
        <v>21</v>
      </c>
      <c r="H9" s="12">
        <v>183.25</v>
      </c>
      <c r="I9" s="13">
        <f t="shared" si="0"/>
        <v>27.487500000000001</v>
      </c>
      <c r="J9" s="14">
        <f t="shared" si="1"/>
        <v>210.73750000000001</v>
      </c>
    </row>
    <row r="10" spans="1:13" x14ac:dyDescent="0.25">
      <c r="A10" s="10">
        <v>43831</v>
      </c>
      <c r="B10" s="11" t="s">
        <v>8</v>
      </c>
      <c r="C10" s="11" t="s">
        <v>9</v>
      </c>
      <c r="D10" s="11" t="s">
        <v>10</v>
      </c>
      <c r="E10" s="11" t="s">
        <v>11</v>
      </c>
      <c r="F10" s="11" t="s">
        <v>22</v>
      </c>
      <c r="G10" s="11" t="s">
        <v>15</v>
      </c>
      <c r="H10" s="12">
        <v>1693.7900000000002</v>
      </c>
      <c r="I10" s="13">
        <f t="shared" si="0"/>
        <v>254.06850000000003</v>
      </c>
      <c r="J10" s="14">
        <f t="shared" si="1"/>
        <v>1947.8585000000003</v>
      </c>
    </row>
    <row r="11" spans="1:13" x14ac:dyDescent="0.25">
      <c r="A11" s="10">
        <v>43831</v>
      </c>
      <c r="B11" s="11" t="s">
        <v>18</v>
      </c>
      <c r="C11" s="11" t="s">
        <v>9</v>
      </c>
      <c r="D11" s="11" t="s">
        <v>10</v>
      </c>
      <c r="E11" s="11" t="s">
        <v>11</v>
      </c>
      <c r="F11" s="11" t="s">
        <v>23</v>
      </c>
      <c r="G11" s="11" t="s">
        <v>24</v>
      </c>
      <c r="H11" s="12">
        <v>30</v>
      </c>
      <c r="I11" s="13">
        <f t="shared" si="0"/>
        <v>4.5</v>
      </c>
      <c r="J11" s="14">
        <f t="shared" si="1"/>
        <v>34.5</v>
      </c>
    </row>
    <row r="12" spans="1:13" x14ac:dyDescent="0.25">
      <c r="A12" s="10">
        <v>43831</v>
      </c>
      <c r="B12" s="11" t="s">
        <v>18</v>
      </c>
      <c r="C12" s="11" t="s">
        <v>9</v>
      </c>
      <c r="D12" s="11" t="s">
        <v>10</v>
      </c>
      <c r="E12" s="11" t="s">
        <v>11</v>
      </c>
      <c r="F12" s="11" t="s">
        <v>25</v>
      </c>
      <c r="G12" s="11" t="s">
        <v>13</v>
      </c>
      <c r="H12" s="12">
        <v>12</v>
      </c>
      <c r="I12" s="13">
        <f t="shared" si="0"/>
        <v>1.7999999999999998</v>
      </c>
      <c r="J12" s="14">
        <f t="shared" si="1"/>
        <v>13.8</v>
      </c>
    </row>
    <row r="13" spans="1:13" x14ac:dyDescent="0.25">
      <c r="A13" s="10">
        <v>43831</v>
      </c>
      <c r="B13" s="11" t="s">
        <v>8</v>
      </c>
      <c r="C13" s="11" t="s">
        <v>9</v>
      </c>
      <c r="D13" s="11" t="s">
        <v>10</v>
      </c>
      <c r="E13" s="11" t="s">
        <v>11</v>
      </c>
      <c r="F13" s="11" t="s">
        <v>26</v>
      </c>
      <c r="G13" s="11" t="s">
        <v>21</v>
      </c>
      <c r="H13" s="12">
        <v>1085.08</v>
      </c>
      <c r="I13" s="13">
        <f t="shared" si="0"/>
        <v>162.76199999999997</v>
      </c>
      <c r="J13" s="14">
        <f t="shared" si="1"/>
        <v>1247.8419999999999</v>
      </c>
    </row>
    <row r="14" spans="1:13" x14ac:dyDescent="0.25">
      <c r="A14" s="10">
        <v>43831</v>
      </c>
      <c r="B14" s="11" t="s">
        <v>18</v>
      </c>
      <c r="C14" s="11" t="s">
        <v>9</v>
      </c>
      <c r="D14" s="11" t="s">
        <v>10</v>
      </c>
      <c r="E14" s="11" t="s">
        <v>11</v>
      </c>
      <c r="F14" s="11" t="s">
        <v>27</v>
      </c>
      <c r="G14" s="11" t="s">
        <v>24</v>
      </c>
      <c r="H14" s="12">
        <v>10</v>
      </c>
      <c r="I14" s="13">
        <f t="shared" si="0"/>
        <v>1.5</v>
      </c>
      <c r="J14" s="14">
        <f t="shared" si="1"/>
        <v>11.5</v>
      </c>
    </row>
    <row r="15" spans="1:13" x14ac:dyDescent="0.25">
      <c r="A15" s="10">
        <v>43831</v>
      </c>
      <c r="B15" s="11" t="s">
        <v>18</v>
      </c>
      <c r="C15" s="11" t="s">
        <v>9</v>
      </c>
      <c r="D15" s="11" t="s">
        <v>10</v>
      </c>
      <c r="E15" s="11" t="s">
        <v>11</v>
      </c>
      <c r="F15" s="11" t="s">
        <v>28</v>
      </c>
      <c r="G15" s="11" t="s">
        <v>24</v>
      </c>
      <c r="H15" s="12">
        <v>173.52999999999997</v>
      </c>
      <c r="I15" s="13">
        <f t="shared" si="0"/>
        <v>26.029499999999995</v>
      </c>
      <c r="J15" s="14">
        <f t="shared" si="1"/>
        <v>199.55949999999996</v>
      </c>
    </row>
    <row r="16" spans="1:13" x14ac:dyDescent="0.25">
      <c r="A16" s="10">
        <v>43831</v>
      </c>
      <c r="B16" s="11" t="s">
        <v>18</v>
      </c>
      <c r="C16" s="11" t="s">
        <v>9</v>
      </c>
      <c r="D16" s="11" t="s">
        <v>10</v>
      </c>
      <c r="E16" s="11" t="s">
        <v>11</v>
      </c>
      <c r="F16" s="11" t="s">
        <v>29</v>
      </c>
      <c r="G16" s="11" t="s">
        <v>24</v>
      </c>
      <c r="H16" s="12">
        <v>3</v>
      </c>
      <c r="I16" s="13">
        <f t="shared" si="0"/>
        <v>0.44999999999999996</v>
      </c>
      <c r="J16" s="14">
        <f t="shared" si="1"/>
        <v>3.45</v>
      </c>
    </row>
    <row r="17" spans="1:10" x14ac:dyDescent="0.25">
      <c r="A17" s="10">
        <v>43831</v>
      </c>
      <c r="B17" s="11" t="s">
        <v>18</v>
      </c>
      <c r="C17" s="11" t="s">
        <v>9</v>
      </c>
      <c r="D17" s="11" t="s">
        <v>10</v>
      </c>
      <c r="E17" s="11" t="s">
        <v>11</v>
      </c>
      <c r="F17" s="11" t="s">
        <v>25</v>
      </c>
      <c r="G17" s="11" t="s">
        <v>24</v>
      </c>
      <c r="H17" s="12">
        <v>200.98</v>
      </c>
      <c r="I17" s="13">
        <f t="shared" si="0"/>
        <v>30.146999999999998</v>
      </c>
      <c r="J17" s="14">
        <f t="shared" si="1"/>
        <v>231.12699999999998</v>
      </c>
    </row>
    <row r="18" spans="1:10" x14ac:dyDescent="0.25">
      <c r="A18" s="10">
        <v>43831</v>
      </c>
      <c r="B18" s="11" t="s">
        <v>8</v>
      </c>
      <c r="C18" s="11" t="s">
        <v>9</v>
      </c>
      <c r="D18" s="11" t="s">
        <v>10</v>
      </c>
      <c r="E18" s="11" t="s">
        <v>11</v>
      </c>
      <c r="F18" s="11" t="s">
        <v>30</v>
      </c>
      <c r="G18" s="11" t="s">
        <v>21</v>
      </c>
      <c r="H18" s="12">
        <v>748.93000000000006</v>
      </c>
      <c r="I18" s="13">
        <f t="shared" si="0"/>
        <v>112.3395</v>
      </c>
      <c r="J18" s="14">
        <f t="shared" si="1"/>
        <v>861.26950000000011</v>
      </c>
    </row>
    <row r="19" spans="1:10" x14ac:dyDescent="0.25">
      <c r="A19" s="10">
        <v>43831</v>
      </c>
      <c r="B19" s="11" t="s">
        <v>18</v>
      </c>
      <c r="C19" s="11" t="s">
        <v>9</v>
      </c>
      <c r="D19" s="11" t="s">
        <v>10</v>
      </c>
      <c r="E19" s="11" t="s">
        <v>11</v>
      </c>
      <c r="F19" s="11" t="s">
        <v>22</v>
      </c>
      <c r="G19" s="11" t="s">
        <v>31</v>
      </c>
      <c r="H19" s="12">
        <v>26.78</v>
      </c>
      <c r="I19" s="13">
        <f t="shared" si="0"/>
        <v>4.0170000000000003</v>
      </c>
      <c r="J19" s="14">
        <f t="shared" si="1"/>
        <v>30.797000000000001</v>
      </c>
    </row>
    <row r="20" spans="1:10" x14ac:dyDescent="0.25">
      <c r="A20" s="10">
        <v>43831</v>
      </c>
      <c r="B20" s="11" t="s">
        <v>18</v>
      </c>
      <c r="C20" s="11" t="s">
        <v>9</v>
      </c>
      <c r="D20" s="11" t="s">
        <v>10</v>
      </c>
      <c r="E20" s="11" t="s">
        <v>11</v>
      </c>
      <c r="F20" s="11" t="s">
        <v>12</v>
      </c>
      <c r="G20" s="11" t="s">
        <v>31</v>
      </c>
      <c r="H20" s="12">
        <v>38.019999999999996</v>
      </c>
      <c r="I20" s="13">
        <f t="shared" si="0"/>
        <v>5.7029999999999994</v>
      </c>
      <c r="J20" s="14">
        <f t="shared" si="1"/>
        <v>43.722999999999999</v>
      </c>
    </row>
    <row r="21" spans="1:10" x14ac:dyDescent="0.25">
      <c r="A21" s="10">
        <v>43831</v>
      </c>
      <c r="B21" s="11" t="s">
        <v>18</v>
      </c>
      <c r="C21" s="11" t="s">
        <v>9</v>
      </c>
      <c r="D21" s="11" t="s">
        <v>10</v>
      </c>
      <c r="E21" s="11" t="s">
        <v>11</v>
      </c>
      <c r="F21" s="11" t="s">
        <v>28</v>
      </c>
      <c r="G21" s="11" t="s">
        <v>32</v>
      </c>
      <c r="H21" s="12">
        <v>332.14</v>
      </c>
      <c r="I21" s="13">
        <f t="shared" si="0"/>
        <v>49.820999999999998</v>
      </c>
      <c r="J21" s="14">
        <f t="shared" si="1"/>
        <v>381.96100000000001</v>
      </c>
    </row>
    <row r="22" spans="1:10" x14ac:dyDescent="0.25">
      <c r="A22" s="10">
        <v>43831</v>
      </c>
      <c r="B22" s="11" t="s">
        <v>18</v>
      </c>
      <c r="C22" s="11" t="s">
        <v>9</v>
      </c>
      <c r="D22" s="11" t="s">
        <v>10</v>
      </c>
      <c r="E22" s="11" t="s">
        <v>11</v>
      </c>
      <c r="F22" s="11" t="s">
        <v>25</v>
      </c>
      <c r="G22" s="11" t="s">
        <v>21</v>
      </c>
      <c r="H22" s="12">
        <v>77.959999999999994</v>
      </c>
      <c r="I22" s="13">
        <f t="shared" si="0"/>
        <v>11.693999999999999</v>
      </c>
      <c r="J22" s="14">
        <f t="shared" si="1"/>
        <v>89.653999999999996</v>
      </c>
    </row>
    <row r="23" spans="1:10" x14ac:dyDescent="0.25">
      <c r="A23" s="10">
        <v>43831</v>
      </c>
      <c r="B23" s="11" t="s">
        <v>18</v>
      </c>
      <c r="C23" s="11" t="s">
        <v>9</v>
      </c>
      <c r="D23" s="11" t="s">
        <v>10</v>
      </c>
      <c r="E23" s="11" t="s">
        <v>11</v>
      </c>
      <c r="F23" s="11" t="s">
        <v>33</v>
      </c>
      <c r="G23" s="11" t="s">
        <v>17</v>
      </c>
      <c r="H23" s="12">
        <v>152.94</v>
      </c>
      <c r="I23" s="13">
        <f t="shared" si="0"/>
        <v>22.940999999999999</v>
      </c>
      <c r="J23" s="14">
        <f t="shared" si="1"/>
        <v>175.881</v>
      </c>
    </row>
    <row r="24" spans="1:10" x14ac:dyDescent="0.25">
      <c r="A24" s="10">
        <v>43831</v>
      </c>
      <c r="B24" s="11" t="s">
        <v>8</v>
      </c>
      <c r="C24" s="11" t="s">
        <v>9</v>
      </c>
      <c r="D24" s="11" t="s">
        <v>10</v>
      </c>
      <c r="E24" s="11" t="s">
        <v>11</v>
      </c>
      <c r="F24" s="11" t="s">
        <v>33</v>
      </c>
      <c r="G24" s="11" t="s">
        <v>32</v>
      </c>
      <c r="H24" s="12">
        <v>681.32999999999993</v>
      </c>
      <c r="I24" s="13">
        <f t="shared" si="0"/>
        <v>102.19949999999999</v>
      </c>
      <c r="J24" s="14">
        <f t="shared" si="1"/>
        <v>783.52949999999987</v>
      </c>
    </row>
    <row r="25" spans="1:10" x14ac:dyDescent="0.25">
      <c r="A25" s="10">
        <v>43831</v>
      </c>
      <c r="B25" s="11" t="s">
        <v>8</v>
      </c>
      <c r="C25" s="11" t="s">
        <v>9</v>
      </c>
      <c r="D25" s="11" t="s">
        <v>10</v>
      </c>
      <c r="E25" s="11" t="s">
        <v>11</v>
      </c>
      <c r="F25" s="11" t="s">
        <v>27</v>
      </c>
      <c r="G25" s="11" t="s">
        <v>20</v>
      </c>
      <c r="H25" s="12">
        <v>15.89</v>
      </c>
      <c r="I25" s="13">
        <f t="shared" si="0"/>
        <v>2.3835000000000002</v>
      </c>
      <c r="J25" s="14">
        <f t="shared" si="1"/>
        <v>18.273500000000002</v>
      </c>
    </row>
    <row r="26" spans="1:10" x14ac:dyDescent="0.25">
      <c r="A26" s="15">
        <v>43831</v>
      </c>
      <c r="B26" s="16" t="s">
        <v>18</v>
      </c>
      <c r="C26" s="16" t="s">
        <v>9</v>
      </c>
      <c r="D26" s="16" t="s">
        <v>10</v>
      </c>
      <c r="E26" s="16" t="s">
        <v>11</v>
      </c>
      <c r="F26" s="16" t="s">
        <v>27</v>
      </c>
      <c r="G26" s="16" t="s">
        <v>20</v>
      </c>
      <c r="H26" s="17">
        <v>261.35000000000002</v>
      </c>
      <c r="I26" s="18">
        <f t="shared" si="0"/>
        <v>39.202500000000001</v>
      </c>
      <c r="J26" s="19">
        <f t="shared" si="1"/>
        <v>300.55250000000001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50A1A1-66B8-4484-9DC3-D54D30B07320}">
  <sheetPr>
    <tabColor theme="9" tint="-0.249977111117893"/>
  </sheetPr>
  <dimension ref="A1:I19"/>
  <sheetViews>
    <sheetView showGridLines="0" workbookViewId="0">
      <selection activeCell="G18" sqref="G18"/>
    </sheetView>
  </sheetViews>
  <sheetFormatPr defaultRowHeight="13.8" x14ac:dyDescent="0.25"/>
  <cols>
    <col min="1" max="1" width="19" customWidth="1"/>
    <col min="2" max="2" width="13.796875" customWidth="1"/>
    <col min="3" max="3" width="14.8984375" customWidth="1"/>
    <col min="4" max="4" width="19.8984375" bestFit="1" customWidth="1"/>
    <col min="6" max="6" width="11.296875" customWidth="1"/>
    <col min="7" max="7" width="14" bestFit="1" customWidth="1"/>
    <col min="9" max="9" width="15.09765625" customWidth="1"/>
  </cols>
  <sheetData>
    <row r="1" spans="1:9" s="32" customFormat="1" ht="17.399999999999999" x14ac:dyDescent="0.3">
      <c r="A1" s="32" t="s">
        <v>49</v>
      </c>
    </row>
    <row r="6" spans="1:9" x14ac:dyDescent="0.25">
      <c r="A6" s="37" t="s">
        <v>57</v>
      </c>
      <c r="B6" s="37" t="s">
        <v>62</v>
      </c>
      <c r="D6" s="37" t="s">
        <v>58</v>
      </c>
      <c r="E6" s="37" t="s">
        <v>63</v>
      </c>
      <c r="G6" s="36" t="s">
        <v>59</v>
      </c>
      <c r="I6" s="38">
        <f>MIN(SalesData[Sales])</f>
        <v>3</v>
      </c>
    </row>
    <row r="7" spans="1:9" x14ac:dyDescent="0.25">
      <c r="A7" s="20" t="str" cm="1">
        <f t="array" ref="A7:A19">_xlfn.UNIQUE(SalesData[Manager])</f>
        <v>Jason Hervey</v>
      </c>
      <c r="B7" s="13">
        <f>SUMIF(SalesData[Manager],'03 Calculations'!A7,SalesData[Total])</f>
        <v>49.472999999999999</v>
      </c>
      <c r="D7" s="20" t="str" cm="1">
        <f t="array" ref="D7:D14">_xlfn.UNIQUE(SalesData[Category])</f>
        <v>Mobile Phones</v>
      </c>
      <c r="E7" s="20">
        <f>COUNTIF(SalesData[Category],'03 Calculations'!D7)</f>
        <v>2</v>
      </c>
    </row>
    <row r="8" spans="1:9" x14ac:dyDescent="0.25">
      <c r="A8" s="20" t="str">
        <v>Spencer Lee</v>
      </c>
      <c r="B8" s="13">
        <f>SUMIF(SalesData[Manager],'03 Calculations'!A8,SalesData[Total])</f>
        <v>2273.9755000000005</v>
      </c>
      <c r="D8" s="20" t="str">
        <v>PC's</v>
      </c>
      <c r="E8" s="20">
        <f>COUNTIF(SalesData[Category],'03 Calculations'!D8)</f>
        <v>2</v>
      </c>
      <c r="G8" s="36" t="s">
        <v>60</v>
      </c>
      <c r="I8" s="38">
        <f>MAX(SalesData[Sales])</f>
        <v>1794.1200000000001</v>
      </c>
    </row>
    <row r="9" spans="1:9" x14ac:dyDescent="0.25">
      <c r="A9" s="20" t="str">
        <v>Hugo Matthews</v>
      </c>
      <c r="B9" s="13">
        <f>SUMIF(SalesData[Manager],'03 Calculations'!A9,SalesData[Total])</f>
        <v>1150</v>
      </c>
      <c r="D9" s="20" t="str">
        <v>Laptops</v>
      </c>
      <c r="E9" s="20">
        <f>COUNTIF(SalesData[Category],'03 Calculations'!D9)</f>
        <v>2</v>
      </c>
    </row>
    <row r="10" spans="1:9" x14ac:dyDescent="0.25">
      <c r="A10" s="20" t="str">
        <v>Ben Malone</v>
      </c>
      <c r="B10" s="13">
        <f>SUMIF(SalesData[Manager],'03 Calculations'!A10,SalesData[Total])</f>
        <v>343.06800000000004</v>
      </c>
      <c r="D10" s="20" t="str">
        <v>Accessories</v>
      </c>
      <c r="E10" s="20">
        <f>COUNTIF(SalesData[Category],'03 Calculations'!D10)</f>
        <v>3</v>
      </c>
      <c r="G10" s="36" t="s">
        <v>61</v>
      </c>
      <c r="I10" s="38">
        <f>AVERAGE(SalesData[Sales])</f>
        <v>401.10954545454547</v>
      </c>
    </row>
    <row r="11" spans="1:9" x14ac:dyDescent="0.25">
      <c r="A11" s="20" t="str">
        <v>Kirsty Young</v>
      </c>
      <c r="B11" s="13">
        <f>SUMIF(SalesData[Manager],'03 Calculations'!A11,SalesData[Total])</f>
        <v>1978.6555000000003</v>
      </c>
      <c r="D11" s="20" t="str">
        <v>Printers</v>
      </c>
      <c r="E11" s="20">
        <f>COUNTIF(SalesData[Category],'03 Calculations'!D11)</f>
        <v>4</v>
      </c>
    </row>
    <row r="12" spans="1:9" x14ac:dyDescent="0.25">
      <c r="A12" s="20" t="str">
        <v>Jade Wilson</v>
      </c>
      <c r="B12" s="13">
        <f>SUMIF(SalesData[Manager],'03 Calculations'!A12,SalesData[Total])</f>
        <v>34.5</v>
      </c>
      <c r="D12" s="20" t="str">
        <v>Cameras</v>
      </c>
      <c r="E12" s="20">
        <f>COUNTIF(SalesData[Category],'03 Calculations'!D12)</f>
        <v>5</v>
      </c>
    </row>
    <row r="13" spans="1:9" x14ac:dyDescent="0.25">
      <c r="A13" s="20" t="str">
        <v>Craig Spinks</v>
      </c>
      <c r="B13" s="13">
        <f>SUMIF(SalesData[Manager],'03 Calculations'!A13,SalesData[Total])</f>
        <v>334.58100000000002</v>
      </c>
      <c r="D13" s="20" t="str">
        <v>Games</v>
      </c>
      <c r="E13" s="20">
        <f>COUNTIF(SalesData[Category],'03 Calculations'!D13)</f>
        <v>2</v>
      </c>
    </row>
    <row r="14" spans="1:9" x14ac:dyDescent="0.25">
      <c r="A14" s="20" t="str">
        <v>Nick Fallows</v>
      </c>
      <c r="B14" s="13">
        <f>SUMIF(SalesData[Manager],'03 Calculations'!A14,SalesData[Total])</f>
        <v>1247.8419999999999</v>
      </c>
      <c r="D14" s="20" t="str">
        <v>TV's</v>
      </c>
      <c r="E14" s="20">
        <f>COUNTIF(SalesData[Category],'03 Calculations'!D14)</f>
        <v>2</v>
      </c>
    </row>
    <row r="15" spans="1:9" x14ac:dyDescent="0.25">
      <c r="A15" s="20" t="str">
        <v>Stephanie Zanoni</v>
      </c>
      <c r="B15" s="13">
        <f>SUMIF(SalesData[Manager],'03 Calculations'!A15,SalesData[Total])</f>
        <v>330.32600000000002</v>
      </c>
    </row>
    <row r="16" spans="1:9" x14ac:dyDescent="0.25">
      <c r="A16" s="20" t="str">
        <v>Sam Waters</v>
      </c>
      <c r="B16" s="13">
        <f>SUMIF(SalesData[Manager],'03 Calculations'!A16,SalesData[Total])</f>
        <v>581.52049999999997</v>
      </c>
    </row>
    <row r="17" spans="1:2" x14ac:dyDescent="0.25">
      <c r="A17" s="20" t="str">
        <v>Frank Archibald</v>
      </c>
      <c r="B17" s="13">
        <f>SUMIF(SalesData[Manager],'03 Calculations'!A17,SalesData[Total])</f>
        <v>3.45</v>
      </c>
    </row>
    <row r="18" spans="1:2" x14ac:dyDescent="0.25">
      <c r="A18" s="20" t="str">
        <v>Margot Stoddard</v>
      </c>
      <c r="B18" s="13">
        <f>SUMIF(SalesData[Manager],'03 Calculations'!A18,SalesData[Total])</f>
        <v>861.26950000000011</v>
      </c>
    </row>
    <row r="19" spans="1:2" x14ac:dyDescent="0.25">
      <c r="A19" s="20" t="str">
        <v>Rob Fisher</v>
      </c>
      <c r="B19" s="13">
        <f>SUMIF(SalesData[Manager],'03 Calculations'!A19,SalesData[Total])</f>
        <v>959.41049999999984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D5AA1-443B-475E-B19A-859F978A521E}">
  <sheetPr>
    <tabColor theme="9" tint="-0.249977111117893"/>
  </sheetPr>
  <dimension ref="A1:B18"/>
  <sheetViews>
    <sheetView showGridLines="0" workbookViewId="0">
      <selection activeCell="L12" sqref="L12"/>
    </sheetView>
  </sheetViews>
  <sheetFormatPr defaultRowHeight="13.8" x14ac:dyDescent="0.25"/>
  <cols>
    <col min="1" max="1" width="15.09765625" bestFit="1" customWidth="1"/>
    <col min="2" max="2" width="10.09765625" bestFit="1" customWidth="1"/>
    <col min="3" max="3" width="10.796875" bestFit="1" customWidth="1"/>
    <col min="4" max="4" width="11" bestFit="1" customWidth="1"/>
    <col min="5" max="5" width="14.5" bestFit="1" customWidth="1"/>
    <col min="6" max="6" width="11.5" bestFit="1" customWidth="1"/>
    <col min="7" max="7" width="13.09765625" bestFit="1" customWidth="1"/>
    <col min="8" max="8" width="12.296875" bestFit="1" customWidth="1"/>
    <col min="9" max="9" width="15.3984375" bestFit="1" customWidth="1"/>
    <col min="10" max="10" width="11.8984375" bestFit="1" customWidth="1"/>
    <col min="11" max="11" width="10.3984375" bestFit="1" customWidth="1"/>
    <col min="12" max="12" width="11.3984375" bestFit="1" customWidth="1"/>
    <col min="13" max="13" width="12" bestFit="1" customWidth="1"/>
    <col min="14" max="14" width="16.09765625" bestFit="1" customWidth="1"/>
    <col min="15" max="15" width="11" bestFit="1" customWidth="1"/>
  </cols>
  <sheetData>
    <row r="1" spans="1:2" s="32" customFormat="1" ht="17.399999999999999" x14ac:dyDescent="0.3">
      <c r="A1" s="32" t="s">
        <v>66</v>
      </c>
    </row>
    <row r="4" spans="1:2" x14ac:dyDescent="0.25">
      <c r="A4" s="39" t="s">
        <v>6</v>
      </c>
      <c r="B4" t="s">
        <v>65</v>
      </c>
    </row>
    <row r="5" spans="1:2" x14ac:dyDescent="0.25">
      <c r="A5" s="40" t="s">
        <v>19</v>
      </c>
      <c r="B5" s="3">
        <v>298.32000000000005</v>
      </c>
    </row>
    <row r="6" spans="1:2" x14ac:dyDescent="0.25">
      <c r="A6" s="40" t="s">
        <v>25</v>
      </c>
      <c r="B6" s="3">
        <v>290.94</v>
      </c>
    </row>
    <row r="7" spans="1:2" x14ac:dyDescent="0.25">
      <c r="A7" s="40" t="s">
        <v>29</v>
      </c>
      <c r="B7" s="3">
        <v>3</v>
      </c>
    </row>
    <row r="8" spans="1:2" x14ac:dyDescent="0.25">
      <c r="A8" s="40" t="s">
        <v>16</v>
      </c>
      <c r="B8" s="3">
        <v>1000</v>
      </c>
    </row>
    <row r="9" spans="1:2" x14ac:dyDescent="0.25">
      <c r="A9" s="40" t="s">
        <v>23</v>
      </c>
      <c r="B9" s="3">
        <v>30</v>
      </c>
    </row>
    <row r="10" spans="1:2" x14ac:dyDescent="0.25">
      <c r="A10" s="40" t="s">
        <v>12</v>
      </c>
      <c r="B10" s="3">
        <v>43.019999999999996</v>
      </c>
    </row>
    <row r="11" spans="1:2" x14ac:dyDescent="0.25">
      <c r="A11" s="40" t="s">
        <v>22</v>
      </c>
      <c r="B11" s="3">
        <v>1720.5700000000002</v>
      </c>
    </row>
    <row r="12" spans="1:2" x14ac:dyDescent="0.25">
      <c r="A12" s="40" t="s">
        <v>30</v>
      </c>
      <c r="B12" s="3">
        <v>748.93000000000006</v>
      </c>
    </row>
    <row r="13" spans="1:2" x14ac:dyDescent="0.25">
      <c r="A13" s="40" t="s">
        <v>26</v>
      </c>
      <c r="B13" s="3">
        <v>1085.08</v>
      </c>
    </row>
    <row r="14" spans="1:2" x14ac:dyDescent="0.25">
      <c r="A14" s="40" t="s">
        <v>33</v>
      </c>
      <c r="B14" s="3">
        <v>834.27</v>
      </c>
    </row>
    <row r="15" spans="1:2" x14ac:dyDescent="0.25">
      <c r="A15" s="40" t="s">
        <v>28</v>
      </c>
      <c r="B15" s="3">
        <v>505.66999999999996</v>
      </c>
    </row>
    <row r="16" spans="1:2" x14ac:dyDescent="0.25">
      <c r="A16" s="40" t="s">
        <v>14</v>
      </c>
      <c r="B16" s="3">
        <v>1977.3700000000001</v>
      </c>
    </row>
    <row r="17" spans="1:2" x14ac:dyDescent="0.25">
      <c r="A17" s="40" t="s">
        <v>27</v>
      </c>
      <c r="B17" s="3">
        <v>287.24</v>
      </c>
    </row>
    <row r="18" spans="1:2" x14ac:dyDescent="0.25">
      <c r="A18" s="40" t="s">
        <v>64</v>
      </c>
      <c r="B18" s="3">
        <v>8824.4100000000017</v>
      </c>
    </row>
  </sheetData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160FE4-269C-429F-BCF6-B823F33FB185}">
  <sheetPr>
    <tabColor theme="2" tint="-0.749992370372631"/>
  </sheetPr>
  <dimension ref="A1:M26"/>
  <sheetViews>
    <sheetView showGridLines="0" workbookViewId="0">
      <selection activeCell="M14" sqref="M14"/>
    </sheetView>
  </sheetViews>
  <sheetFormatPr defaultRowHeight="13.8" x14ac:dyDescent="0.25"/>
  <cols>
    <col min="2" max="2" width="10" bestFit="1" customWidth="1"/>
    <col min="6" max="6" width="15.09765625" bestFit="1" customWidth="1"/>
    <col min="7" max="7" width="12.796875" bestFit="1" customWidth="1"/>
    <col min="8" max="8" width="10.09765625" bestFit="1" customWidth="1"/>
    <col min="9" max="9" width="8.59765625" bestFit="1" customWidth="1"/>
    <col min="10" max="10" width="10.09765625" bestFit="1" customWidth="1"/>
    <col min="12" max="12" width="9.3984375" bestFit="1" customWidth="1"/>
  </cols>
  <sheetData>
    <row r="1" spans="1:13" s="46" customFormat="1" ht="17.399999999999999" x14ac:dyDescent="0.3">
      <c r="A1" s="46" t="s">
        <v>56</v>
      </c>
    </row>
    <row r="4" spans="1:13" x14ac:dyDescent="0.25">
      <c r="A4" s="47" t="s">
        <v>0</v>
      </c>
      <c r="B4" s="48" t="s">
        <v>1</v>
      </c>
      <c r="C4" s="48" t="s">
        <v>2</v>
      </c>
      <c r="D4" s="48" t="s">
        <v>3</v>
      </c>
      <c r="E4" s="48" t="s">
        <v>4</v>
      </c>
      <c r="F4" s="48" t="s">
        <v>5</v>
      </c>
      <c r="G4" s="48" t="s">
        <v>6</v>
      </c>
      <c r="H4" s="48" t="s">
        <v>7</v>
      </c>
      <c r="I4" s="48" t="s">
        <v>36</v>
      </c>
      <c r="J4" s="49" t="s">
        <v>37</v>
      </c>
      <c r="L4" s="50" t="s">
        <v>34</v>
      </c>
      <c r="M4" s="5">
        <v>0.15</v>
      </c>
    </row>
    <row r="5" spans="1:13" x14ac:dyDescent="0.25">
      <c r="A5" s="43">
        <v>43831</v>
      </c>
      <c r="B5" s="44" t="s">
        <v>8</v>
      </c>
      <c r="C5" s="44" t="s">
        <v>9</v>
      </c>
      <c r="D5" s="44" t="s">
        <v>10</v>
      </c>
      <c r="E5" s="44" t="s">
        <v>11</v>
      </c>
      <c r="F5" s="44" t="s">
        <v>12</v>
      </c>
      <c r="G5" s="44" t="s">
        <v>13</v>
      </c>
      <c r="H5" s="45">
        <v>5</v>
      </c>
      <c r="I5" s="42">
        <f t="shared" ref="I5:I26" si="0">H5*$M$4</f>
        <v>0.75</v>
      </c>
      <c r="J5" s="42">
        <f>SUM(H5+I5)</f>
        <v>5.75</v>
      </c>
    </row>
    <row r="6" spans="1:13" x14ac:dyDescent="0.25">
      <c r="A6" s="43">
        <v>43831</v>
      </c>
      <c r="B6" s="44" t="s">
        <v>8</v>
      </c>
      <c r="C6" s="44" t="s">
        <v>9</v>
      </c>
      <c r="D6" s="44" t="s">
        <v>10</v>
      </c>
      <c r="E6" s="44" t="s">
        <v>11</v>
      </c>
      <c r="F6" s="44" t="s">
        <v>14</v>
      </c>
      <c r="G6" s="44" t="s">
        <v>15</v>
      </c>
      <c r="H6" s="45">
        <v>1794.1200000000001</v>
      </c>
      <c r="I6" s="42">
        <f t="shared" si="0"/>
        <v>269.11799999999999</v>
      </c>
      <c r="J6" s="42">
        <f t="shared" ref="J6:J26" si="1">SUM(H6+I6)</f>
        <v>2063.2380000000003</v>
      </c>
    </row>
    <row r="7" spans="1:13" x14ac:dyDescent="0.25">
      <c r="A7" s="43">
        <v>43831</v>
      </c>
      <c r="B7" s="44" t="s">
        <v>8</v>
      </c>
      <c r="C7" s="44" t="s">
        <v>9</v>
      </c>
      <c r="D7" s="44" t="s">
        <v>10</v>
      </c>
      <c r="E7" s="44" t="s">
        <v>11</v>
      </c>
      <c r="F7" s="44" t="s">
        <v>16</v>
      </c>
      <c r="G7" s="44" t="s">
        <v>17</v>
      </c>
      <c r="H7" s="45">
        <v>1000</v>
      </c>
      <c r="I7" s="42">
        <f t="shared" si="0"/>
        <v>150</v>
      </c>
      <c r="J7" s="42">
        <f t="shared" si="1"/>
        <v>1150</v>
      </c>
    </row>
    <row r="8" spans="1:13" x14ac:dyDescent="0.25">
      <c r="A8" s="43">
        <v>43831</v>
      </c>
      <c r="B8" s="44" t="s">
        <v>18</v>
      </c>
      <c r="C8" s="44" t="s">
        <v>9</v>
      </c>
      <c r="D8" s="44" t="s">
        <v>10</v>
      </c>
      <c r="E8" s="44" t="s">
        <v>11</v>
      </c>
      <c r="F8" s="44" t="s">
        <v>19</v>
      </c>
      <c r="G8" s="44" t="s">
        <v>20</v>
      </c>
      <c r="H8" s="45">
        <v>298.32000000000005</v>
      </c>
      <c r="I8" s="42">
        <f t="shared" si="0"/>
        <v>44.748000000000005</v>
      </c>
      <c r="J8" s="42">
        <f t="shared" si="1"/>
        <v>343.06800000000004</v>
      </c>
    </row>
    <row r="9" spans="1:13" x14ac:dyDescent="0.25">
      <c r="A9" s="43">
        <v>43831</v>
      </c>
      <c r="B9" s="44" t="s">
        <v>8</v>
      </c>
      <c r="C9" s="44" t="s">
        <v>9</v>
      </c>
      <c r="D9" s="44" t="s">
        <v>10</v>
      </c>
      <c r="E9" s="44" t="s">
        <v>11</v>
      </c>
      <c r="F9" s="44" t="s">
        <v>14</v>
      </c>
      <c r="G9" s="44" t="s">
        <v>21</v>
      </c>
      <c r="H9" s="45">
        <v>183.25</v>
      </c>
      <c r="I9" s="42">
        <f t="shared" si="0"/>
        <v>27.487500000000001</v>
      </c>
      <c r="J9" s="42">
        <f t="shared" si="1"/>
        <v>210.73750000000001</v>
      </c>
    </row>
    <row r="10" spans="1:13" x14ac:dyDescent="0.25">
      <c r="A10" s="43">
        <v>43831</v>
      </c>
      <c r="B10" s="44" t="s">
        <v>8</v>
      </c>
      <c r="C10" s="44" t="s">
        <v>9</v>
      </c>
      <c r="D10" s="44" t="s">
        <v>10</v>
      </c>
      <c r="E10" s="44" t="s">
        <v>11</v>
      </c>
      <c r="F10" s="44" t="s">
        <v>22</v>
      </c>
      <c r="G10" s="44" t="s">
        <v>15</v>
      </c>
      <c r="H10" s="45">
        <v>1693.7900000000002</v>
      </c>
      <c r="I10" s="42">
        <f t="shared" si="0"/>
        <v>254.06850000000003</v>
      </c>
      <c r="J10" s="42">
        <f t="shared" si="1"/>
        <v>1947.8585000000003</v>
      </c>
    </row>
    <row r="11" spans="1:13" x14ac:dyDescent="0.25">
      <c r="A11" s="43">
        <v>43831</v>
      </c>
      <c r="B11" s="44" t="s">
        <v>18</v>
      </c>
      <c r="C11" s="44" t="s">
        <v>9</v>
      </c>
      <c r="D11" s="44" t="s">
        <v>10</v>
      </c>
      <c r="E11" s="44" t="s">
        <v>11</v>
      </c>
      <c r="F11" s="44" t="s">
        <v>23</v>
      </c>
      <c r="G11" s="44" t="s">
        <v>24</v>
      </c>
      <c r="H11" s="45">
        <v>30</v>
      </c>
      <c r="I11" s="42">
        <f t="shared" si="0"/>
        <v>4.5</v>
      </c>
      <c r="J11" s="42">
        <f t="shared" si="1"/>
        <v>34.5</v>
      </c>
    </row>
    <row r="12" spans="1:13" x14ac:dyDescent="0.25">
      <c r="A12" s="43">
        <v>43831</v>
      </c>
      <c r="B12" s="44" t="s">
        <v>18</v>
      </c>
      <c r="C12" s="44" t="s">
        <v>9</v>
      </c>
      <c r="D12" s="44" t="s">
        <v>10</v>
      </c>
      <c r="E12" s="44" t="s">
        <v>11</v>
      </c>
      <c r="F12" s="44" t="s">
        <v>25</v>
      </c>
      <c r="G12" s="44" t="s">
        <v>13</v>
      </c>
      <c r="H12" s="45">
        <v>12</v>
      </c>
      <c r="I12" s="42">
        <f t="shared" si="0"/>
        <v>1.7999999999999998</v>
      </c>
      <c r="J12" s="42">
        <f t="shared" si="1"/>
        <v>13.8</v>
      </c>
    </row>
    <row r="13" spans="1:13" x14ac:dyDescent="0.25">
      <c r="A13" s="43">
        <v>43831</v>
      </c>
      <c r="B13" s="44" t="s">
        <v>8</v>
      </c>
      <c r="C13" s="44" t="s">
        <v>9</v>
      </c>
      <c r="D13" s="44" t="s">
        <v>10</v>
      </c>
      <c r="E13" s="44" t="s">
        <v>11</v>
      </c>
      <c r="F13" s="44" t="s">
        <v>26</v>
      </c>
      <c r="G13" s="44" t="s">
        <v>21</v>
      </c>
      <c r="H13" s="45">
        <v>1085.08</v>
      </c>
      <c r="I13" s="42">
        <f t="shared" si="0"/>
        <v>162.76199999999997</v>
      </c>
      <c r="J13" s="42">
        <f t="shared" si="1"/>
        <v>1247.8419999999999</v>
      </c>
    </row>
    <row r="14" spans="1:13" x14ac:dyDescent="0.25">
      <c r="A14" s="43">
        <v>43831</v>
      </c>
      <c r="B14" s="44" t="s">
        <v>18</v>
      </c>
      <c r="C14" s="44" t="s">
        <v>9</v>
      </c>
      <c r="D14" s="44" t="s">
        <v>10</v>
      </c>
      <c r="E14" s="44" t="s">
        <v>11</v>
      </c>
      <c r="F14" s="44" t="s">
        <v>27</v>
      </c>
      <c r="G14" s="44" t="s">
        <v>24</v>
      </c>
      <c r="H14" s="45">
        <v>10</v>
      </c>
      <c r="I14" s="42">
        <f t="shared" si="0"/>
        <v>1.5</v>
      </c>
      <c r="J14" s="42">
        <f t="shared" si="1"/>
        <v>11.5</v>
      </c>
    </row>
    <row r="15" spans="1:13" x14ac:dyDescent="0.25">
      <c r="A15" s="43">
        <v>43831</v>
      </c>
      <c r="B15" s="44" t="s">
        <v>18</v>
      </c>
      <c r="C15" s="44" t="s">
        <v>9</v>
      </c>
      <c r="D15" s="44" t="s">
        <v>10</v>
      </c>
      <c r="E15" s="44" t="s">
        <v>11</v>
      </c>
      <c r="F15" s="44" t="s">
        <v>28</v>
      </c>
      <c r="G15" s="44" t="s">
        <v>24</v>
      </c>
      <c r="H15" s="45">
        <v>173.52999999999997</v>
      </c>
      <c r="I15" s="42">
        <f t="shared" si="0"/>
        <v>26.029499999999995</v>
      </c>
      <c r="J15" s="42">
        <f t="shared" si="1"/>
        <v>199.55949999999996</v>
      </c>
    </row>
    <row r="16" spans="1:13" x14ac:dyDescent="0.25">
      <c r="A16" s="43">
        <v>43831</v>
      </c>
      <c r="B16" s="44" t="s">
        <v>18</v>
      </c>
      <c r="C16" s="44" t="s">
        <v>9</v>
      </c>
      <c r="D16" s="44" t="s">
        <v>10</v>
      </c>
      <c r="E16" s="44" t="s">
        <v>11</v>
      </c>
      <c r="F16" s="44" t="s">
        <v>29</v>
      </c>
      <c r="G16" s="44" t="s">
        <v>24</v>
      </c>
      <c r="H16" s="45">
        <v>3</v>
      </c>
      <c r="I16" s="42">
        <f t="shared" si="0"/>
        <v>0.44999999999999996</v>
      </c>
      <c r="J16" s="42">
        <f t="shared" si="1"/>
        <v>3.45</v>
      </c>
    </row>
    <row r="17" spans="1:10" x14ac:dyDescent="0.25">
      <c r="A17" s="43">
        <v>43831</v>
      </c>
      <c r="B17" s="44" t="s">
        <v>18</v>
      </c>
      <c r="C17" s="44" t="s">
        <v>9</v>
      </c>
      <c r="D17" s="44" t="s">
        <v>10</v>
      </c>
      <c r="E17" s="44" t="s">
        <v>11</v>
      </c>
      <c r="F17" s="44" t="s">
        <v>25</v>
      </c>
      <c r="G17" s="44" t="s">
        <v>24</v>
      </c>
      <c r="H17" s="45">
        <v>200.98</v>
      </c>
      <c r="I17" s="42">
        <f t="shared" si="0"/>
        <v>30.146999999999998</v>
      </c>
      <c r="J17" s="42">
        <f t="shared" si="1"/>
        <v>231.12699999999998</v>
      </c>
    </row>
    <row r="18" spans="1:10" x14ac:dyDescent="0.25">
      <c r="A18" s="43">
        <v>43831</v>
      </c>
      <c r="B18" s="44" t="s">
        <v>8</v>
      </c>
      <c r="C18" s="44" t="s">
        <v>9</v>
      </c>
      <c r="D18" s="44" t="s">
        <v>10</v>
      </c>
      <c r="E18" s="44" t="s">
        <v>11</v>
      </c>
      <c r="F18" s="44" t="s">
        <v>30</v>
      </c>
      <c r="G18" s="44" t="s">
        <v>21</v>
      </c>
      <c r="H18" s="45">
        <v>748.93000000000006</v>
      </c>
      <c r="I18" s="42">
        <f t="shared" si="0"/>
        <v>112.3395</v>
      </c>
      <c r="J18" s="42">
        <f t="shared" si="1"/>
        <v>861.26950000000011</v>
      </c>
    </row>
    <row r="19" spans="1:10" x14ac:dyDescent="0.25">
      <c r="A19" s="43">
        <v>43831</v>
      </c>
      <c r="B19" s="44" t="s">
        <v>18</v>
      </c>
      <c r="C19" s="44" t="s">
        <v>9</v>
      </c>
      <c r="D19" s="44" t="s">
        <v>10</v>
      </c>
      <c r="E19" s="44" t="s">
        <v>11</v>
      </c>
      <c r="F19" s="44" t="s">
        <v>22</v>
      </c>
      <c r="G19" s="44" t="s">
        <v>31</v>
      </c>
      <c r="H19" s="45">
        <v>26.78</v>
      </c>
      <c r="I19" s="42">
        <f t="shared" si="0"/>
        <v>4.0170000000000003</v>
      </c>
      <c r="J19" s="42">
        <f t="shared" si="1"/>
        <v>30.797000000000001</v>
      </c>
    </row>
    <row r="20" spans="1:10" x14ac:dyDescent="0.25">
      <c r="A20" s="43">
        <v>43831</v>
      </c>
      <c r="B20" s="44" t="s">
        <v>18</v>
      </c>
      <c r="C20" s="44" t="s">
        <v>9</v>
      </c>
      <c r="D20" s="44" t="s">
        <v>10</v>
      </c>
      <c r="E20" s="44" t="s">
        <v>11</v>
      </c>
      <c r="F20" s="44" t="s">
        <v>12</v>
      </c>
      <c r="G20" s="44" t="s">
        <v>31</v>
      </c>
      <c r="H20" s="45">
        <v>38.019999999999996</v>
      </c>
      <c r="I20" s="42">
        <f t="shared" si="0"/>
        <v>5.7029999999999994</v>
      </c>
      <c r="J20" s="42">
        <f t="shared" si="1"/>
        <v>43.722999999999999</v>
      </c>
    </row>
    <row r="21" spans="1:10" x14ac:dyDescent="0.25">
      <c r="A21" s="43">
        <v>43831</v>
      </c>
      <c r="B21" s="44" t="s">
        <v>18</v>
      </c>
      <c r="C21" s="44" t="s">
        <v>9</v>
      </c>
      <c r="D21" s="44" t="s">
        <v>10</v>
      </c>
      <c r="E21" s="44" t="s">
        <v>11</v>
      </c>
      <c r="F21" s="44" t="s">
        <v>28</v>
      </c>
      <c r="G21" s="44" t="s">
        <v>32</v>
      </c>
      <c r="H21" s="45">
        <v>332.14</v>
      </c>
      <c r="I21" s="42">
        <f t="shared" si="0"/>
        <v>49.820999999999998</v>
      </c>
      <c r="J21" s="42">
        <f t="shared" si="1"/>
        <v>381.96100000000001</v>
      </c>
    </row>
    <row r="22" spans="1:10" x14ac:dyDescent="0.25">
      <c r="A22" s="43">
        <v>43831</v>
      </c>
      <c r="B22" s="44" t="s">
        <v>18</v>
      </c>
      <c r="C22" s="44" t="s">
        <v>9</v>
      </c>
      <c r="D22" s="44" t="s">
        <v>10</v>
      </c>
      <c r="E22" s="44" t="s">
        <v>11</v>
      </c>
      <c r="F22" s="44" t="s">
        <v>25</v>
      </c>
      <c r="G22" s="44" t="s">
        <v>21</v>
      </c>
      <c r="H22" s="45">
        <v>77.959999999999994</v>
      </c>
      <c r="I22" s="42">
        <f t="shared" si="0"/>
        <v>11.693999999999999</v>
      </c>
      <c r="J22" s="42">
        <f t="shared" si="1"/>
        <v>89.653999999999996</v>
      </c>
    </row>
    <row r="23" spans="1:10" x14ac:dyDescent="0.25">
      <c r="A23" s="43">
        <v>43831</v>
      </c>
      <c r="B23" s="44" t="s">
        <v>18</v>
      </c>
      <c r="C23" s="44" t="s">
        <v>9</v>
      </c>
      <c r="D23" s="44" t="s">
        <v>10</v>
      </c>
      <c r="E23" s="44" t="s">
        <v>11</v>
      </c>
      <c r="F23" s="44" t="s">
        <v>33</v>
      </c>
      <c r="G23" s="44" t="s">
        <v>17</v>
      </c>
      <c r="H23" s="45">
        <v>152.94</v>
      </c>
      <c r="I23" s="42">
        <f t="shared" si="0"/>
        <v>22.940999999999999</v>
      </c>
      <c r="J23" s="42">
        <f t="shared" si="1"/>
        <v>175.881</v>
      </c>
    </row>
    <row r="24" spans="1:10" x14ac:dyDescent="0.25">
      <c r="A24" s="43">
        <v>43831</v>
      </c>
      <c r="B24" s="44" t="s">
        <v>8</v>
      </c>
      <c r="C24" s="44" t="s">
        <v>9</v>
      </c>
      <c r="D24" s="44" t="s">
        <v>10</v>
      </c>
      <c r="E24" s="44" t="s">
        <v>11</v>
      </c>
      <c r="F24" s="44" t="s">
        <v>33</v>
      </c>
      <c r="G24" s="44" t="s">
        <v>32</v>
      </c>
      <c r="H24" s="45">
        <v>681.32999999999993</v>
      </c>
      <c r="I24" s="42">
        <f t="shared" si="0"/>
        <v>102.19949999999999</v>
      </c>
      <c r="J24" s="42">
        <f t="shared" si="1"/>
        <v>783.52949999999987</v>
      </c>
    </row>
    <row r="25" spans="1:10" x14ac:dyDescent="0.25">
      <c r="A25" s="43">
        <v>43831</v>
      </c>
      <c r="B25" s="44" t="s">
        <v>8</v>
      </c>
      <c r="C25" s="44" t="s">
        <v>9</v>
      </c>
      <c r="D25" s="44" t="s">
        <v>10</v>
      </c>
      <c r="E25" s="44" t="s">
        <v>11</v>
      </c>
      <c r="F25" s="44" t="s">
        <v>27</v>
      </c>
      <c r="G25" s="44" t="s">
        <v>20</v>
      </c>
      <c r="H25" s="45">
        <v>15.89</v>
      </c>
      <c r="I25" s="42">
        <f t="shared" si="0"/>
        <v>2.3835000000000002</v>
      </c>
      <c r="J25" s="42">
        <f t="shared" si="1"/>
        <v>18.273500000000002</v>
      </c>
    </row>
    <row r="26" spans="1:10" x14ac:dyDescent="0.25">
      <c r="A26" s="43">
        <v>43831</v>
      </c>
      <c r="B26" s="44" t="s">
        <v>18</v>
      </c>
      <c r="C26" s="44" t="s">
        <v>9</v>
      </c>
      <c r="D26" s="44" t="s">
        <v>10</v>
      </c>
      <c r="E26" s="44" t="s">
        <v>11</v>
      </c>
      <c r="F26" s="44" t="s">
        <v>27</v>
      </c>
      <c r="G26" s="44" t="s">
        <v>20</v>
      </c>
      <c r="H26" s="45">
        <v>261.35000000000002</v>
      </c>
      <c r="I26" s="42">
        <f t="shared" si="0"/>
        <v>39.202500000000001</v>
      </c>
      <c r="J26" s="42">
        <f t="shared" si="1"/>
        <v>300.55250000000001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AC2E7-7827-4976-AF96-B35639575F4E}">
  <sheetPr>
    <tabColor theme="4" tint="-0.249977111117893"/>
  </sheetPr>
  <dimension ref="A1:M18"/>
  <sheetViews>
    <sheetView workbookViewId="0">
      <selection activeCell="H8" sqref="H8"/>
    </sheetView>
  </sheetViews>
  <sheetFormatPr defaultRowHeight="13.8" x14ac:dyDescent="0.25"/>
  <cols>
    <col min="1" max="1" width="18.8984375" customWidth="1"/>
    <col min="2" max="2" width="16.09765625" customWidth="1"/>
    <col min="4" max="4" width="13.296875" customWidth="1"/>
    <col min="5" max="5" width="10.8984375" customWidth="1"/>
    <col min="6" max="6" width="15.09765625" bestFit="1" customWidth="1"/>
    <col min="8" max="8" width="9.3984375" bestFit="1" customWidth="1"/>
    <col min="13" max="13" width="0" hidden="1" customWidth="1"/>
  </cols>
  <sheetData>
    <row r="1" spans="1:13" s="41" customFormat="1" ht="17.399999999999999" x14ac:dyDescent="0.3">
      <c r="A1" s="41" t="s">
        <v>56</v>
      </c>
    </row>
    <row r="5" spans="1:13" x14ac:dyDescent="0.25">
      <c r="A5" s="52" t="s">
        <v>67</v>
      </c>
      <c r="B5" s="53" t="s">
        <v>27</v>
      </c>
      <c r="D5" s="52" t="s">
        <v>68</v>
      </c>
      <c r="E5" s="51">
        <f>SUMIF(SalesData5[Manager],'06 Protection'!$B$5,SalesData5[Sales])</f>
        <v>287.24</v>
      </c>
    </row>
    <row r="6" spans="1:13" x14ac:dyDescent="0.25">
      <c r="M6" t="s">
        <v>12</v>
      </c>
    </row>
    <row r="7" spans="1:13" x14ac:dyDescent="0.25">
      <c r="M7" t="s">
        <v>14</v>
      </c>
    </row>
    <row r="8" spans="1:13" x14ac:dyDescent="0.25">
      <c r="M8" t="s">
        <v>16</v>
      </c>
    </row>
    <row r="9" spans="1:13" x14ac:dyDescent="0.25">
      <c r="M9" t="s">
        <v>19</v>
      </c>
    </row>
    <row r="10" spans="1:13" x14ac:dyDescent="0.25">
      <c r="M10" t="s">
        <v>22</v>
      </c>
    </row>
    <row r="11" spans="1:13" x14ac:dyDescent="0.25">
      <c r="M11" t="s">
        <v>23</v>
      </c>
    </row>
    <row r="12" spans="1:13" x14ac:dyDescent="0.25">
      <c r="M12" t="s">
        <v>25</v>
      </c>
    </row>
    <row r="13" spans="1:13" x14ac:dyDescent="0.25">
      <c r="M13" t="s">
        <v>26</v>
      </c>
    </row>
    <row r="14" spans="1:13" x14ac:dyDescent="0.25">
      <c r="M14" t="s">
        <v>27</v>
      </c>
    </row>
    <row r="15" spans="1:13" x14ac:dyDescent="0.25">
      <c r="M15" t="s">
        <v>28</v>
      </c>
    </row>
    <row r="16" spans="1:13" x14ac:dyDescent="0.25">
      <c r="M16" t="s">
        <v>29</v>
      </c>
    </row>
    <row r="17" spans="13:13" x14ac:dyDescent="0.25">
      <c r="M17" t="s">
        <v>30</v>
      </c>
    </row>
    <row r="18" spans="13:13" x14ac:dyDescent="0.25">
      <c r="M18" t="s">
        <v>33</v>
      </c>
    </row>
  </sheetData>
  <sheetProtection algorithmName="SHA-512" hashValue="Rlxo6y2y9gjhGeu3AouFWIotPsAc7km2Um9lKnAsIOWtxEhvwmY7x8HVtZUgBJvamemDHl3+mkzjm5+uHxO+5g==" saltValue="FVsGxOLqi4Zpc7mU42TRWg==" spinCount="100000" sheet="1" objects="1" scenarios="1"/>
  <dataValidations count="1">
    <dataValidation type="list" allowBlank="1" showInputMessage="1" showErrorMessage="1" sqref="B5" xr:uid="{AE0AD469-79F9-4A40-B1FC-8D4A57FAC9D3}">
      <formula1>$M$6:$M$18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00 How to Use</vt:lpstr>
      <vt:lpstr>01 Standards</vt:lpstr>
      <vt:lpstr>02 Sales Data</vt:lpstr>
      <vt:lpstr>03 Calculations</vt:lpstr>
      <vt:lpstr>04 Analysis</vt:lpstr>
      <vt:lpstr>05 Cell Styles</vt:lpstr>
      <vt:lpstr>06 Protection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Deb Ashby</dc:creator>
  <cp:lastModifiedBy>Deb Ashby</cp:lastModifiedBy>
  <dcterms:created xsi:type="dcterms:W3CDTF">2022-01-06T07:49:30Z</dcterms:created>
  <dcterms:modified xsi:type="dcterms:W3CDTF">2022-01-06T17:47:51Z</dcterms:modified>
</cp:coreProperties>
</file>