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rojac\Excel B2B\Osnovne Excel formule i funkcije\fajlovi\"/>
    </mc:Choice>
  </mc:AlternateContent>
  <xr:revisionPtr revIDLastSave="0" documentId="13_ncr:1_{88FA4047-EFCF-4901-B88B-D0D3AD6D8975}" xr6:coauthVersionLast="47" xr6:coauthVersionMax="47" xr10:uidLastSave="{00000000-0000-0000-0000-000000000000}"/>
  <bookViews>
    <workbookView xWindow="-108" yWindow="-108" windowWidth="23256" windowHeight="13176" firstSheet="8" activeTab="12" xr2:uid="{8C60DC9B-9DCF-4B2E-A1D0-F1BC1C2EBAA2}"/>
  </bookViews>
  <sheets>
    <sheet name="Sheet7" sheetId="7" r:id="rId1"/>
    <sheet name="zoo" sheetId="1" r:id="rId2"/>
    <sheet name="raspust" sheetId="2" r:id="rId3"/>
    <sheet name="prodaja po mesecima" sheetId="4" r:id="rId4"/>
    <sheet name="Sheet5" sheetId="5" r:id="rId5"/>
    <sheet name="average" sheetId="6" r:id="rId6"/>
    <sheet name="min max median mode" sheetId="8" r:id="rId7"/>
    <sheet name="count" sheetId="9" r:id="rId8"/>
    <sheet name="sumif averageif countif sumifs" sheetId="10" r:id="rId9"/>
    <sheet name="round" sheetId="11" r:id="rId10"/>
    <sheet name="vezba1" sheetId="12" r:id="rId11"/>
    <sheet name="grupisanje" sheetId="13" r:id="rId12"/>
    <sheet name="flash fill" sheetId="14" r:id="rId13"/>
    <sheet name="Sheet16" sheetId="16" r:id="rId14"/>
    <sheet name="pretvaranje teksta u kolone" sheetId="15" r:id="rId15"/>
  </sheets>
  <definedNames>
    <definedName name="Godina">'sumif averageif countif sumifs'!$A$12:$A$20</definedName>
    <definedName name="Grad">'sumif averageif countif sumifs'!$B$12:$B$20</definedName>
    <definedName name="prihod2015">'sumif averageif countif sumifs'!$C$12:$C$14</definedName>
    <definedName name="Prodaja">'sumif averageif countif sumifs'!$C$12:$C$20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4" l="1"/>
  <c r="E2" i="14"/>
  <c r="A5" i="14"/>
  <c r="G13" i="10"/>
  <c r="B4" i="11"/>
  <c r="B3" i="11"/>
  <c r="G15" i="10"/>
  <c r="G14" i="10"/>
  <c r="D3" i="10"/>
  <c r="D4" i="10"/>
  <c r="D5" i="10"/>
  <c r="D6" i="10"/>
  <c r="D7" i="10"/>
  <c r="D8" i="10"/>
  <c r="D2" i="10"/>
  <c r="E3" i="9"/>
  <c r="F9" i="8"/>
  <c r="F8" i="8"/>
  <c r="F7" i="8"/>
  <c r="F6" i="8"/>
  <c r="F5" i="8"/>
  <c r="C17" i="4"/>
  <c r="D17" i="4" s="1"/>
  <c r="B17" i="4"/>
  <c r="C16" i="4"/>
  <c r="B16" i="4"/>
  <c r="E2" i="6"/>
  <c r="C5" i="5"/>
  <c r="C6" i="5"/>
  <c r="C7" i="5"/>
  <c r="C8" i="5"/>
  <c r="C9" i="5"/>
  <c r="C10" i="5"/>
  <c r="C11" i="5"/>
  <c r="C12" i="5"/>
  <c r="C13" i="5"/>
  <c r="C14" i="5"/>
  <c r="C15" i="5"/>
  <c r="C16" i="5"/>
  <c r="C4" i="5"/>
  <c r="E9" i="1"/>
  <c r="E7" i="1"/>
  <c r="E5" i="1"/>
  <c r="B16" i="5"/>
  <c r="C6" i="7"/>
  <c r="B4" i="7"/>
  <c r="B2" i="7"/>
  <c r="G12" i="10" l="1"/>
</calcChain>
</file>

<file path=xl/sharedStrings.xml><?xml version="1.0" encoding="utf-8"?>
<sst xmlns="http://schemas.openxmlformats.org/spreadsheetml/2006/main" count="191" uniqueCount="91">
  <si>
    <t>Mesec</t>
  </si>
  <si>
    <t>Kupci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</si>
  <si>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</si>
  <si>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</si>
  <si>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</si>
  <si>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</si>
  <si>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</si>
  <si>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</si>
  <si>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</si>
  <si>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</si>
  <si>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</si>
  <si>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</si>
  <si>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</si>
  <si>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</si>
  <si>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Broj posetilaca zoo vrta</t>
  </si>
  <si>
    <t>Ukupno posetilaca</t>
  </si>
  <si>
    <t>Prihod ako stavimo 10% popusta</t>
  </si>
  <si>
    <t>Predviđeni prihod</t>
  </si>
  <si>
    <t>Raspust</t>
  </si>
  <si>
    <t>Prodaja po mesecima</t>
  </si>
  <si>
    <t>Prodaja u martu 2020</t>
  </si>
  <si>
    <t>Q1</t>
  </si>
  <si>
    <t>Q1 i Q4</t>
  </si>
  <si>
    <t>Cena</t>
  </si>
  <si>
    <t>Posetioci</t>
  </si>
  <si>
    <t>Prihod</t>
  </si>
  <si>
    <t>Zbir</t>
  </si>
  <si>
    <t>Total</t>
  </si>
  <si>
    <t>prosek</t>
  </si>
  <si>
    <t xml:space="preserve"> =78+45</t>
  </si>
  <si>
    <t>Prihod za vreme jula</t>
  </si>
  <si>
    <t>Sastanci</t>
  </si>
  <si>
    <t>Minimum</t>
  </si>
  <si>
    <t>Maksimum</t>
  </si>
  <si>
    <t>Prosek</t>
  </si>
  <si>
    <t>Median</t>
  </si>
  <si>
    <t>Mod</t>
  </si>
  <si>
    <t>Novi Sad</t>
  </si>
  <si>
    <t>Beograd</t>
  </si>
  <si>
    <t>Niš</t>
  </si>
  <si>
    <t>Leskovac</t>
  </si>
  <si>
    <t>Paraćin</t>
  </si>
  <si>
    <t>Jagodina</t>
  </si>
  <si>
    <t>Vršac</t>
  </si>
  <si>
    <t>Stopa konverzije</t>
  </si>
  <si>
    <t>na</t>
  </si>
  <si>
    <t>Ime</t>
  </si>
  <si>
    <t>Prodaja</t>
  </si>
  <si>
    <t>Cilj</t>
  </si>
  <si>
    <t>Bonus</t>
  </si>
  <si>
    <t>Miloš</t>
  </si>
  <si>
    <t>Uroš</t>
  </si>
  <si>
    <t>Katarina</t>
  </si>
  <si>
    <t>Filip</t>
  </si>
  <si>
    <t>Milica</t>
  </si>
  <si>
    <t>Maša</t>
  </si>
  <si>
    <t>Luka</t>
  </si>
  <si>
    <t>Godina</t>
  </si>
  <si>
    <t>Grad</t>
  </si>
  <si>
    <t>SUMIF</t>
  </si>
  <si>
    <t>AVERAGEIF</t>
  </si>
  <si>
    <t>COUNTIF</t>
  </si>
  <si>
    <t>SUMIFS</t>
  </si>
  <si>
    <t>Broj</t>
  </si>
  <si>
    <t>Zaokruženo</t>
  </si>
  <si>
    <t>Dan</t>
  </si>
  <si>
    <t>Nedelja</t>
  </si>
  <si>
    <t>Promet</t>
  </si>
  <si>
    <t>Ponedeljak</t>
  </si>
  <si>
    <t>Utorak</t>
  </si>
  <si>
    <t>Sreda</t>
  </si>
  <si>
    <t>Četvrtak</t>
  </si>
  <si>
    <t>Petak</t>
  </si>
  <si>
    <t>Subota</t>
  </si>
  <si>
    <t>branka jankovic        gospodara vucica 45 Beograd</t>
  </si>
  <si>
    <t>Marko markovic   ulica arsenija carnojevica 38   beograd</t>
  </si>
  <si>
    <t>decembar</t>
  </si>
  <si>
    <t>ponedeljak</t>
  </si>
  <si>
    <t>marija jovanovic</t>
  </si>
  <si>
    <t>srdjan jankovic</t>
  </si>
  <si>
    <t>Marija</t>
  </si>
  <si>
    <t>Jovanovic</t>
  </si>
  <si>
    <t>Srdjan</t>
  </si>
  <si>
    <t>Jankovic</t>
  </si>
  <si>
    <t>ID</t>
  </si>
  <si>
    <t>Kompanija</t>
  </si>
  <si>
    <t>Kredit</t>
  </si>
  <si>
    <t>XYZ</t>
  </si>
  <si>
    <t>GFR</t>
  </si>
  <si>
    <t>GRK</t>
  </si>
  <si>
    <t>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</si>
</sst>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9" fontId="0" fillId="0" borderId="0" xfId="0" applyNumberForma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1" fontId="0" fillId="0" borderId="0" xfId="0" applyNumberFormat="1"/>
    <xf numFmtId="0" fontId="3" fillId="0" borderId="0" xfId="0" applyFont="1"/>
  </cellXfs>
  <cellStyles count="1">
    <cellStyle name="Normal" xfId="0" builtinId="0"/>
  </cellStyles>
  <dxfs count="2"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37799F-E931-4AF8-980E-88DC016AC7B9}" name="Prodavci" displayName="Prodavci" ref="A1:D8" totalsRowShown="0">
  <autoFilter ref="A1:D8" xr:uid="{7F37799F-E931-4AF8-980E-88DC016AC7B9}"/>
  <tableColumns count="4">
    <tableColumn id="1" xr3:uid="{C120781E-70A3-45C9-86DF-D80CC65DA5EA}" name="Ime"/>
    <tableColumn id="2" xr3:uid="{CD994D35-74E7-426B-AC76-A17CF30C036B}" name="Prodaja" dataDxfId="1"/>
    <tableColumn id="3" xr3:uid="{2DDBC620-FF4A-4626-A848-3A932D40FAB4}" name="Cilj" dataDxfId="0"/>
    <tableColumn id="4" xr3:uid="{54C47DC3-A104-4CAE-8B00-7648C8888099}" name="Bonus">
      <calculatedColumnFormula>IF(B2&gt;=C2,B2*20%,0)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CAD0-82AC-4F5D-9378-1195BEC927F8}">
  <dimension ref="B2:C6"/>
  <sheetViews>
    <sheetView zoomScaleNormal="100" workbookViewId="0">
      <selection activeCell="C7" sqref="C7"/>
    </sheetView>
  </sheetViews>
  <sheetFormatPr defaultRowHeight="14.4" x14ac:dyDescent="0.3"/>
  <sheetData>
    <row r="2" spans="2:3" x14ac:dyDescent="0.3">
      <c r="B2">
        <f>56+17</f>
        <v>73</v>
      </c>
    </row>
    <row r="3" spans="2:3" x14ac:dyDescent="0.3">
      <c r="B3" t="s">
        <v>29</v>
      </c>
    </row>
    <row r="4" spans="2:3" x14ac:dyDescent="0.3">
      <c r="B4">
        <f>zoo!B8+zoo!B10</f>
        <v>8482</v>
      </c>
    </row>
    <row r="6" spans="2:3" x14ac:dyDescent="0.3">
      <c r="C6">
        <f>SUM(B2,B4)</f>
        <v>8555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2DBB-D5C0-4BC9-B848-F00DD16CE364}">
  <dimension ref="A2:B6"/>
  <sheetViews>
    <sheetView workbookViewId="0">
      <selection activeCell="B3" sqref="B3:B6"/>
    </sheetView>
  </sheetViews>
  <sheetFormatPr defaultRowHeight="14.4" x14ac:dyDescent="0.3"/>
  <cols>
    <col min="2" max="2" width="10.44140625" bestFit="1" customWidth="1"/>
  </cols>
  <sheetData>
    <row r="2" spans="1:2" x14ac:dyDescent="0.3">
      <c r="A2" t="s">
        <v>63</v>
      </c>
      <c r="B2" t="s">
        <v>64</v>
      </c>
    </row>
    <row r="3" spans="1:2" x14ac:dyDescent="0.3">
      <c r="A3">
        <v>12.77</v>
      </c>
      <c r="B3">
        <f>ROUNDUP(A3,2)</f>
        <v>12.77</v>
      </c>
    </row>
    <row r="4" spans="1:2" x14ac:dyDescent="0.3">
      <c r="A4">
        <v>34.99</v>
      </c>
      <c r="B4">
        <f>ROUNDDOWN(A4,2)</f>
        <v>34.99</v>
      </c>
    </row>
    <row r="5" spans="1:2" x14ac:dyDescent="0.3">
      <c r="A5">
        <v>32.18</v>
      </c>
    </row>
    <row r="6" spans="1:2" x14ac:dyDescent="0.3">
      <c r="A6">
        <v>22.56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11C8-AFA9-4AEE-AAB8-2219486432D5}">
  <dimension ref="A1:C13"/>
  <sheetViews>
    <sheetView workbookViewId="0">
      <selection activeCell="A2" sqref="A2"/>
    </sheetView>
  </sheetViews>
  <sheetFormatPr defaultRowHeight="14.4" x14ac:dyDescent="0.3"/>
  <sheetData>
    <row r="1" spans="1:3" x14ac:dyDescent="0.3">
      <c r="A1" t="s">
        <v>57</v>
      </c>
      <c r="B1" t="s">
        <v>0</v>
      </c>
      <c r="C1" t="s">
        <v>47</v>
      </c>
    </row>
    <row r="2" spans="1:3" x14ac:dyDescent="0.3">
      <c r="A2">
        <v>2015</v>
      </c>
      <c r="B2" t="s">
        <v>2</v>
      </c>
      <c r="C2">
        <v>2523</v>
      </c>
    </row>
    <row r="3" spans="1:3" x14ac:dyDescent="0.3">
      <c r="A3">
        <v>2015</v>
      </c>
      <c r="B3" t="s">
        <v>3</v>
      </c>
      <c r="C3">
        <v>4469</v>
      </c>
    </row>
    <row r="4" spans="1:3" x14ac:dyDescent="0.3">
      <c r="A4">
        <v>2015</v>
      </c>
      <c r="B4" t="s">
        <v>4</v>
      </c>
      <c r="C4">
        <v>3763</v>
      </c>
    </row>
    <row r="5" spans="1:3" x14ac:dyDescent="0.3">
      <c r="A5">
        <v>2015</v>
      </c>
      <c r="B5" t="s">
        <v>5</v>
      </c>
      <c r="C5">
        <v>2788</v>
      </c>
    </row>
    <row r="6" spans="1:3" x14ac:dyDescent="0.3">
      <c r="A6">
        <v>2015</v>
      </c>
      <c r="B6" t="s">
        <v>6</v>
      </c>
      <c r="C6">
        <v>4087</v>
      </c>
    </row>
    <row r="7" spans="1:3" x14ac:dyDescent="0.3">
      <c r="A7">
        <v>2015</v>
      </c>
      <c r="B7" t="s">
        <v>7</v>
      </c>
      <c r="C7">
        <v>2725</v>
      </c>
    </row>
    <row r="8" spans="1:3" x14ac:dyDescent="0.3">
      <c r="A8">
        <v>2015</v>
      </c>
      <c r="B8" t="s">
        <v>8</v>
      </c>
      <c r="C8">
        <v>4395</v>
      </c>
    </row>
    <row r="9" spans="1:3" x14ac:dyDescent="0.3">
      <c r="A9">
        <v>2015</v>
      </c>
      <c r="B9" t="s">
        <v>9</v>
      </c>
      <c r="C9">
        <v>3549</v>
      </c>
    </row>
    <row r="10" spans="1:3" x14ac:dyDescent="0.3">
      <c r="A10">
        <v>2015</v>
      </c>
      <c r="B10" t="s">
        <v>10</v>
      </c>
      <c r="C10">
        <v>3894</v>
      </c>
    </row>
    <row r="11" spans="1:3" x14ac:dyDescent="0.3">
      <c r="A11">
        <v>2015</v>
      </c>
      <c r="B11" t="s">
        <v>11</v>
      </c>
      <c r="C11">
        <v>3671</v>
      </c>
    </row>
    <row r="12" spans="1:3" x14ac:dyDescent="0.3">
      <c r="A12">
        <v>2015</v>
      </c>
      <c r="B12" t="s">
        <v>12</v>
      </c>
      <c r="C12">
        <v>2482</v>
      </c>
    </row>
    <row r="13" spans="1:3" x14ac:dyDescent="0.3">
      <c r="A13">
        <v>2015</v>
      </c>
      <c r="B13" t="s">
        <v>13</v>
      </c>
      <c r="C13">
        <v>4499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F9D77-7ED5-4B82-A27F-315ACAF13DB7}">
  <dimension ref="A1:C36"/>
  <sheetViews>
    <sheetView workbookViewId="0">
      <selection activeCell="A6" sqref="A6"/>
    </sheetView>
  </sheetViews>
  <sheetFormatPr defaultRowHeight="14.4" x14ac:dyDescent="0.3"/>
  <cols>
    <col min="1" max="1" width="9.88671875" bestFit="1" customWidth="1"/>
    <col min="3" max="3" width="10" bestFit="1" customWidth="1"/>
  </cols>
  <sheetData>
    <row r="1" spans="1:3" x14ac:dyDescent="0.3">
      <c r="A1" t="s">
        <v>65</v>
      </c>
      <c r="B1" t="s">
        <v>66</v>
      </c>
      <c r="C1" t="s">
        <v>67</v>
      </c>
    </row>
    <row r="2" spans="1:3" x14ac:dyDescent="0.3">
      <c r="A2" t="s">
        <v>68</v>
      </c>
      <c r="B2">
        <v>1</v>
      </c>
      <c r="C2" s="3">
        <v>12669</v>
      </c>
    </row>
    <row r="3" spans="1:3" x14ac:dyDescent="0.3">
      <c r="A3" t="s">
        <v>69</v>
      </c>
      <c r="B3">
        <v>1</v>
      </c>
      <c r="C3" s="3">
        <v>19092</v>
      </c>
    </row>
    <row r="4" spans="1:3" x14ac:dyDescent="0.3">
      <c r="A4" t="s">
        <v>70</v>
      </c>
      <c r="B4">
        <v>1</v>
      </c>
      <c r="C4" s="3">
        <v>32764</v>
      </c>
    </row>
    <row r="5" spans="1:3" x14ac:dyDescent="0.3">
      <c r="A5" t="s">
        <v>71</v>
      </c>
      <c r="B5">
        <v>1</v>
      </c>
      <c r="C5" s="3">
        <v>16848</v>
      </c>
    </row>
    <row r="6" spans="1:3" x14ac:dyDescent="0.3">
      <c r="A6" t="s">
        <v>72</v>
      </c>
      <c r="B6">
        <v>1</v>
      </c>
      <c r="C6" s="3">
        <v>32764</v>
      </c>
    </row>
    <row r="7" spans="1:3" x14ac:dyDescent="0.3">
      <c r="A7" t="s">
        <v>73</v>
      </c>
      <c r="B7">
        <v>1</v>
      </c>
      <c r="C7" s="3">
        <v>30759</v>
      </c>
    </row>
    <row r="8" spans="1:3" x14ac:dyDescent="0.3">
      <c r="A8" t="s">
        <v>66</v>
      </c>
      <c r="B8">
        <v>1</v>
      </c>
      <c r="C8" s="3">
        <v>16430</v>
      </c>
    </row>
    <row r="9" spans="1:3" x14ac:dyDescent="0.3">
      <c r="A9" t="s">
        <v>68</v>
      </c>
      <c r="B9">
        <v>2</v>
      </c>
      <c r="C9" s="3">
        <v>22569</v>
      </c>
    </row>
    <row r="10" spans="1:3" x14ac:dyDescent="0.3">
      <c r="A10" t="s">
        <v>69</v>
      </c>
      <c r="B10">
        <v>2</v>
      </c>
      <c r="C10" s="3">
        <v>28744</v>
      </c>
    </row>
    <row r="11" spans="1:3" x14ac:dyDescent="0.3">
      <c r="A11" t="s">
        <v>70</v>
      </c>
      <c r="B11">
        <v>2</v>
      </c>
      <c r="C11" s="3">
        <v>12695</v>
      </c>
    </row>
    <row r="12" spans="1:3" x14ac:dyDescent="0.3">
      <c r="A12" t="s">
        <v>71</v>
      </c>
      <c r="B12">
        <v>2</v>
      </c>
      <c r="C12" s="3">
        <v>23716</v>
      </c>
    </row>
    <row r="13" spans="1:3" x14ac:dyDescent="0.3">
      <c r="A13" t="s">
        <v>72</v>
      </c>
      <c r="B13">
        <v>2</v>
      </c>
      <c r="C13" s="3">
        <v>14631</v>
      </c>
    </row>
    <row r="14" spans="1:3" x14ac:dyDescent="0.3">
      <c r="A14" t="s">
        <v>73</v>
      </c>
      <c r="B14">
        <v>2</v>
      </c>
      <c r="C14" s="3">
        <v>11070</v>
      </c>
    </row>
    <row r="15" spans="1:3" x14ac:dyDescent="0.3">
      <c r="A15" t="s">
        <v>66</v>
      </c>
      <c r="B15">
        <v>2</v>
      </c>
      <c r="C15" s="3">
        <v>15410</v>
      </c>
    </row>
    <row r="16" spans="1:3" x14ac:dyDescent="0.3">
      <c r="A16" t="s">
        <v>68</v>
      </c>
      <c r="B16">
        <v>3</v>
      </c>
      <c r="C16" s="3">
        <v>26485</v>
      </c>
    </row>
    <row r="17" spans="1:3" x14ac:dyDescent="0.3">
      <c r="A17" t="s">
        <v>69</v>
      </c>
      <c r="B17">
        <v>3</v>
      </c>
      <c r="C17" s="3">
        <v>20431</v>
      </c>
    </row>
    <row r="18" spans="1:3" x14ac:dyDescent="0.3">
      <c r="A18" t="s">
        <v>70</v>
      </c>
      <c r="B18">
        <v>3</v>
      </c>
      <c r="C18" s="3">
        <v>12410</v>
      </c>
    </row>
    <row r="19" spans="1:3" x14ac:dyDescent="0.3">
      <c r="A19" t="s">
        <v>71</v>
      </c>
      <c r="B19">
        <v>3</v>
      </c>
      <c r="C19" s="3">
        <v>13637</v>
      </c>
    </row>
    <row r="20" spans="1:3" x14ac:dyDescent="0.3">
      <c r="A20" t="s">
        <v>72</v>
      </c>
      <c r="B20">
        <v>3</v>
      </c>
      <c r="C20" s="3">
        <v>28555</v>
      </c>
    </row>
    <row r="21" spans="1:3" x14ac:dyDescent="0.3">
      <c r="A21" t="s">
        <v>73</v>
      </c>
      <c r="B21">
        <v>3</v>
      </c>
      <c r="C21" s="3">
        <v>15587</v>
      </c>
    </row>
    <row r="22" spans="1:3" x14ac:dyDescent="0.3">
      <c r="A22" t="s">
        <v>66</v>
      </c>
      <c r="B22">
        <v>3</v>
      </c>
      <c r="C22" s="3">
        <v>32264</v>
      </c>
    </row>
    <row r="23" spans="1:3" x14ac:dyDescent="0.3">
      <c r="A23" t="s">
        <v>68</v>
      </c>
      <c r="B23">
        <v>4</v>
      </c>
      <c r="C23" s="3">
        <v>15234</v>
      </c>
    </row>
    <row r="24" spans="1:3" x14ac:dyDescent="0.3">
      <c r="A24" t="s">
        <v>69</v>
      </c>
      <c r="B24">
        <v>4</v>
      </c>
      <c r="C24" s="3">
        <v>12270</v>
      </c>
    </row>
    <row r="25" spans="1:3" x14ac:dyDescent="0.3">
      <c r="A25" t="s">
        <v>70</v>
      </c>
      <c r="B25">
        <v>4</v>
      </c>
      <c r="C25" s="3">
        <v>28764</v>
      </c>
    </row>
    <row r="26" spans="1:3" x14ac:dyDescent="0.3">
      <c r="A26" t="s">
        <v>71</v>
      </c>
      <c r="B26">
        <v>4</v>
      </c>
      <c r="C26" s="3">
        <v>27100</v>
      </c>
    </row>
    <row r="27" spans="1:3" x14ac:dyDescent="0.3">
      <c r="A27" t="s">
        <v>72</v>
      </c>
      <c r="B27">
        <v>4</v>
      </c>
      <c r="C27" s="3">
        <v>12201</v>
      </c>
    </row>
    <row r="28" spans="1:3" x14ac:dyDescent="0.3">
      <c r="A28" t="s">
        <v>73</v>
      </c>
      <c r="B28">
        <v>4</v>
      </c>
      <c r="C28" s="3">
        <v>24651</v>
      </c>
    </row>
    <row r="29" spans="1:3" x14ac:dyDescent="0.3">
      <c r="A29" t="s">
        <v>66</v>
      </c>
      <c r="B29">
        <v>4</v>
      </c>
      <c r="C29" s="3">
        <v>28862</v>
      </c>
    </row>
    <row r="30" spans="1:3" x14ac:dyDescent="0.3">
      <c r="A30" t="s">
        <v>68</v>
      </c>
      <c r="B30">
        <v>5</v>
      </c>
      <c r="C30" s="3">
        <v>25414</v>
      </c>
    </row>
    <row r="31" spans="1:3" x14ac:dyDescent="0.3">
      <c r="A31" t="s">
        <v>69</v>
      </c>
      <c r="B31">
        <v>5</v>
      </c>
      <c r="C31" s="3">
        <v>13394</v>
      </c>
    </row>
    <row r="32" spans="1:3" x14ac:dyDescent="0.3">
      <c r="A32" t="s">
        <v>70</v>
      </c>
      <c r="B32">
        <v>5</v>
      </c>
      <c r="C32" s="3">
        <v>32537</v>
      </c>
    </row>
    <row r="33" spans="1:3" x14ac:dyDescent="0.3">
      <c r="A33" t="s">
        <v>71</v>
      </c>
      <c r="B33">
        <v>5</v>
      </c>
      <c r="C33" s="3">
        <v>25085</v>
      </c>
    </row>
    <row r="34" spans="1:3" x14ac:dyDescent="0.3">
      <c r="A34" t="s">
        <v>72</v>
      </c>
      <c r="B34">
        <v>5</v>
      </c>
      <c r="C34" s="3">
        <v>12822</v>
      </c>
    </row>
    <row r="35" spans="1:3" x14ac:dyDescent="0.3">
      <c r="A35" t="s">
        <v>73</v>
      </c>
      <c r="B35">
        <v>5</v>
      </c>
      <c r="C35" s="3">
        <v>31479</v>
      </c>
    </row>
    <row r="36" spans="1:3" x14ac:dyDescent="0.3">
      <c r="A36" t="s">
        <v>66</v>
      </c>
      <c r="B36">
        <v>5</v>
      </c>
      <c r="C36" s="3">
        <v>28369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F819-A55B-4947-945C-7A1FFC37FDB6}">
  <dimension ref="A1:E5"/>
  <sheetViews>
    <sheetView tabSelected="1" zoomScale="150" zoomScaleNormal="150" workbookViewId="0">
      <selection activeCell="E13" sqref="E13"/>
    </sheetView>
  </sheetViews>
  <sheetFormatPr defaultRowHeight="14.4" x14ac:dyDescent="0.3"/>
  <cols>
    <col min="1" max="1" width="28" bestFit="1" customWidth="1"/>
    <col min="5" max="5" width="47.109375" bestFit="1" customWidth="1"/>
  </cols>
  <sheetData>
    <row r="1" spans="1:5" x14ac:dyDescent="0.3">
      <c r="A1" t="s">
        <v>75</v>
      </c>
      <c r="E1" t="str">
        <f>PROPER(TRIM(CLEAN(A1)))</f>
        <v>Marko Markovic Ulica Arsenija Carnojevica 38 Beograd</v>
      </c>
    </row>
    <row r="2" spans="1:5" x14ac:dyDescent="0.3">
      <c r="A2" t="s">
        <v>74</v>
      </c>
      <c r="E2" t="str">
        <f>PROPER(TRIM(CLEAN(A2)))</f>
        <v>Branka Jankovic Gospodara Vucica 45 Beograd</v>
      </c>
    </row>
    <row r="5" spans="1:5" x14ac:dyDescent="0.3">
      <c r="A5" t="str">
        <f>PROPER(A4)</f>
        <v/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FC39-AEE7-477E-A255-7B28995708DD}">
  <dimension ref="B2:G6"/>
  <sheetViews>
    <sheetView workbookViewId="0">
      <selection activeCell="C7" sqref="C7"/>
    </sheetView>
  </sheetViews>
  <sheetFormatPr defaultRowHeight="14.4" x14ac:dyDescent="0.3"/>
  <cols>
    <col min="3" max="3" width="9.5546875" bestFit="1" customWidth="1"/>
  </cols>
  <sheetData>
    <row r="2" spans="2:7" x14ac:dyDescent="0.3">
      <c r="B2" t="s">
        <v>84</v>
      </c>
      <c r="C2" t="s">
        <v>85</v>
      </c>
      <c r="D2" t="s">
        <v>86</v>
      </c>
    </row>
    <row r="3" spans="2:7" x14ac:dyDescent="0.3">
      <c r="B3">
        <v>234</v>
      </c>
      <c r="C3" t="s">
        <v>88</v>
      </c>
      <c r="D3">
        <v>15000</v>
      </c>
      <c r="G3" t="s">
        <v>87</v>
      </c>
    </row>
    <row r="4" spans="2:7" x14ac:dyDescent="0.3">
      <c r="B4">
        <v>123</v>
      </c>
      <c r="C4" t="s">
        <v>90</v>
      </c>
      <c r="G4" t="s">
        <v>88</v>
      </c>
    </row>
    <row r="5" spans="2:7" x14ac:dyDescent="0.3">
      <c r="G5" t="s">
        <v>89</v>
      </c>
    </row>
    <row r="6" spans="2:7" x14ac:dyDescent="0.3">
      <c r="G6" t="s">
        <v>90</v>
      </c>
    </row>
  </sheetData>
  <dataValidations count="2">
    <dataValidation type="whole" errorStyle="information" allowBlank="1" showInputMessage="1" showErrorMessage="1" errorTitle="Celi brojevi" error="CELI BROJEVI DO 10K, NETAČAN UNOS" promptTitle="PRAVILO" prompt="Celi brojevi do 10k" sqref="D3" xr:uid="{35441C77-EDAF-4FA4-890C-961E748160E2}">
      <formula1>1000</formula1>
      <formula2>10000</formula2>
    </dataValidation>
    <dataValidation type="list" allowBlank="1" showInputMessage="1" showErrorMessage="1" sqref="J14 C3 C4" xr:uid="{D5BAAE5C-8C84-4C97-8C00-52CCC9B5C520}">
      <formula1>$G$3:$G$6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6D51-296A-4175-BD93-76BDCDC4FCCF}">
  <dimension ref="B2:F6"/>
  <sheetViews>
    <sheetView zoomScale="110" zoomScaleNormal="110" workbookViewId="0">
      <selection activeCell="J22" sqref="J22"/>
    </sheetView>
  </sheetViews>
  <sheetFormatPr defaultRowHeight="14.4" x14ac:dyDescent="0.3"/>
  <cols>
    <col min="3" max="3" width="10.33203125" bestFit="1" customWidth="1"/>
    <col min="4" max="4" width="14.88671875" bestFit="1" customWidth="1"/>
  </cols>
  <sheetData>
    <row r="2" spans="2:6" x14ac:dyDescent="0.3">
      <c r="B2" t="s">
        <v>0</v>
      </c>
      <c r="C2" t="s">
        <v>65</v>
      </c>
      <c r="D2" t="s">
        <v>57</v>
      </c>
    </row>
    <row r="3" spans="2:6" x14ac:dyDescent="0.3">
      <c r="B3" t="s">
        <v>76</v>
      </c>
      <c r="C3" t="s">
        <v>77</v>
      </c>
      <c r="D3">
        <v>2015</v>
      </c>
    </row>
    <row r="5" spans="2:6" x14ac:dyDescent="0.3">
      <c r="D5" t="s">
        <v>78</v>
      </c>
      <c r="E5" t="s">
        <v>80</v>
      </c>
      <c r="F5" t="s">
        <v>81</v>
      </c>
    </row>
    <row r="6" spans="2:6" x14ac:dyDescent="0.3">
      <c r="D6" t="s">
        <v>79</v>
      </c>
      <c r="E6" t="s">
        <v>82</v>
      </c>
      <c r="F6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A1F-F814-4072-8D6D-D7C6C838AFE5}">
  <dimension ref="A1:E15"/>
  <sheetViews>
    <sheetView workbookViewId="0">
      <selection activeCell="E11" sqref="E11"/>
    </sheetView>
  </sheetViews>
  <sheetFormatPr defaultRowHeight="14.4" x14ac:dyDescent="0.3"/>
  <cols>
    <col min="1" max="1" width="16.109375" bestFit="1" customWidth="1"/>
    <col min="4" max="4" width="31.77734375" bestFit="1" customWidth="1"/>
    <col min="5" max="5" width="12.44140625" bestFit="1" customWidth="1"/>
  </cols>
  <sheetData>
    <row r="1" spans="1:5" x14ac:dyDescent="0.3">
      <c r="A1" s="2" t="s">
        <v>14</v>
      </c>
    </row>
    <row r="3" spans="1:5" x14ac:dyDescent="0.3">
      <c r="A3" t="s">
        <v>0</v>
      </c>
      <c r="B3" t="s">
        <v>1</v>
      </c>
      <c r="D3" t="s">
        <v>23</v>
      </c>
      <c r="E3" s="3">
        <v>25</v>
      </c>
    </row>
    <row r="4" spans="1:5" x14ac:dyDescent="0.3">
      <c r="A4" t="s">
        <v>2</v>
      </c>
      <c r="B4">
        <v>2523</v>
      </c>
    </row>
    <row r="5" spans="1:5" x14ac:dyDescent="0.3">
      <c r="A5" t="s">
        <v>3</v>
      </c>
      <c r="B5">
        <v>4469</v>
      </c>
      <c r="D5" t="s">
        <v>15</v>
      </c>
      <c r="E5" s="10">
        <f>SUM(B4:B15)</f>
        <v>42845</v>
      </c>
    </row>
    <row r="6" spans="1:5" x14ac:dyDescent="0.3">
      <c r="A6" t="s">
        <v>4</v>
      </c>
      <c r="B6">
        <v>3763</v>
      </c>
    </row>
    <row r="7" spans="1:5" x14ac:dyDescent="0.3">
      <c r="A7" t="s">
        <v>5</v>
      </c>
      <c r="B7">
        <v>2788</v>
      </c>
      <c r="D7" t="s">
        <v>17</v>
      </c>
      <c r="E7" s="3">
        <f>E5*E3</f>
        <v>1071125</v>
      </c>
    </row>
    <row r="8" spans="1:5" x14ac:dyDescent="0.3">
      <c r="A8" t="s">
        <v>6</v>
      </c>
      <c r="B8">
        <v>4087</v>
      </c>
    </row>
    <row r="9" spans="1:5" x14ac:dyDescent="0.3">
      <c r="A9" t="s">
        <v>7</v>
      </c>
      <c r="B9">
        <v>2725</v>
      </c>
      <c r="D9" t="s">
        <v>16</v>
      </c>
      <c r="E9" s="3">
        <f>E7*10%</f>
        <v>107112.5</v>
      </c>
    </row>
    <row r="10" spans="1:5" x14ac:dyDescent="0.3">
      <c r="A10" t="s">
        <v>8</v>
      </c>
      <c r="B10">
        <v>4395</v>
      </c>
    </row>
    <row r="11" spans="1:5" x14ac:dyDescent="0.3">
      <c r="A11" t="s">
        <v>9</v>
      </c>
      <c r="B11">
        <v>3549</v>
      </c>
      <c r="D11" t="s">
        <v>30</v>
      </c>
      <c r="E11" s="3"/>
    </row>
    <row r="12" spans="1:5" x14ac:dyDescent="0.3">
      <c r="A12" t="s">
        <v>10</v>
      </c>
      <c r="B12">
        <v>3894</v>
      </c>
    </row>
    <row r="13" spans="1:5" x14ac:dyDescent="0.3">
      <c r="A13" t="s">
        <v>11</v>
      </c>
      <c r="B13">
        <v>3671</v>
      </c>
    </row>
    <row r="14" spans="1:5" x14ac:dyDescent="0.3">
      <c r="A14" t="s">
        <v>12</v>
      </c>
      <c r="B14">
        <v>2482</v>
      </c>
    </row>
    <row r="15" spans="1:5" x14ac:dyDescent="0.3">
      <c r="A15" t="s">
        <v>13</v>
      </c>
      <c r="B15">
        <v>4499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6EC3-8713-4196-91C2-B4990F32A4CE}">
  <dimension ref="A1:B1"/>
  <sheetViews>
    <sheetView workbookViewId="0">
      <selection activeCell="B1" sqref="B1"/>
    </sheetView>
  </sheetViews>
  <sheetFormatPr defaultRowHeight="14.4" x14ac:dyDescent="0.3"/>
  <sheetData>
    <row r="1" spans="1:2" x14ac:dyDescent="0.3">
      <c r="A1" t="s">
        <v>18</v>
      </c>
      <c r="B1" s="3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64D3-EF72-463B-AE6D-DC01B19BF6D0}">
  <dimension ref="A1:E17"/>
  <sheetViews>
    <sheetView workbookViewId="0">
      <selection activeCell="C17" sqref="C17"/>
    </sheetView>
  </sheetViews>
  <sheetFormatPr defaultRowHeight="14.4" x14ac:dyDescent="0.3"/>
  <cols>
    <col min="5" max="5" width="18.6640625" bestFit="1" customWidth="1"/>
  </cols>
  <sheetData>
    <row r="1" spans="1:5" x14ac:dyDescent="0.3">
      <c r="A1" t="s">
        <v>19</v>
      </c>
    </row>
    <row r="3" spans="1:5" x14ac:dyDescent="0.3">
      <c r="B3">
        <v>2020</v>
      </c>
      <c r="C3">
        <v>2021</v>
      </c>
    </row>
    <row r="4" spans="1:5" x14ac:dyDescent="0.3">
      <c r="A4" t="s">
        <v>2</v>
      </c>
      <c r="B4">
        <v>37349</v>
      </c>
      <c r="C4">
        <v>40888</v>
      </c>
      <c r="E4" s="5" t="s">
        <v>20</v>
      </c>
    </row>
    <row r="5" spans="1:5" x14ac:dyDescent="0.3">
      <c r="A5" t="s">
        <v>3</v>
      </c>
      <c r="B5">
        <v>29740</v>
      </c>
      <c r="C5">
        <v>39899</v>
      </c>
      <c r="E5" s="5" t="s">
        <v>21</v>
      </c>
    </row>
    <row r="6" spans="1:5" x14ac:dyDescent="0.3">
      <c r="A6" t="s">
        <v>4</v>
      </c>
      <c r="B6">
        <v>27843</v>
      </c>
      <c r="C6">
        <v>52834</v>
      </c>
      <c r="E6" s="5" t="s">
        <v>22</v>
      </c>
    </row>
    <row r="7" spans="1:5" x14ac:dyDescent="0.3">
      <c r="A7" t="s">
        <v>5</v>
      </c>
      <c r="B7">
        <v>35398</v>
      </c>
      <c r="C7">
        <v>61421</v>
      </c>
      <c r="E7" s="5">
        <v>2021</v>
      </c>
    </row>
    <row r="8" spans="1:5" x14ac:dyDescent="0.3">
      <c r="A8" t="s">
        <v>6</v>
      </c>
      <c r="B8">
        <v>42378</v>
      </c>
      <c r="C8">
        <v>61482</v>
      </c>
      <c r="E8" s="5" t="s">
        <v>6</v>
      </c>
    </row>
    <row r="9" spans="1:5" x14ac:dyDescent="0.3">
      <c r="A9" t="s">
        <v>7</v>
      </c>
      <c r="B9">
        <v>63228</v>
      </c>
      <c r="C9">
        <v>49834</v>
      </c>
    </row>
    <row r="10" spans="1:5" x14ac:dyDescent="0.3">
      <c r="A10" t="s">
        <v>8</v>
      </c>
      <c r="B10">
        <v>26865</v>
      </c>
      <c r="C10">
        <v>61933</v>
      </c>
    </row>
    <row r="11" spans="1:5" x14ac:dyDescent="0.3">
      <c r="A11" t="s">
        <v>9</v>
      </c>
      <c r="B11">
        <v>31142</v>
      </c>
      <c r="C11">
        <v>50782</v>
      </c>
    </row>
    <row r="12" spans="1:5" x14ac:dyDescent="0.3">
      <c r="A12" t="s">
        <v>10</v>
      </c>
      <c r="B12">
        <v>47856</v>
      </c>
      <c r="C12">
        <v>46686</v>
      </c>
    </row>
    <row r="13" spans="1:5" x14ac:dyDescent="0.3">
      <c r="A13" t="s">
        <v>11</v>
      </c>
      <c r="B13">
        <v>33454</v>
      </c>
      <c r="C13">
        <v>52656</v>
      </c>
    </row>
    <row r="14" spans="1:5" x14ac:dyDescent="0.3">
      <c r="A14" t="s">
        <v>12</v>
      </c>
      <c r="B14">
        <v>66739</v>
      </c>
      <c r="C14">
        <v>45830</v>
      </c>
    </row>
    <row r="15" spans="1:5" x14ac:dyDescent="0.3">
      <c r="A15" t="s">
        <v>13</v>
      </c>
      <c r="B15">
        <v>60549</v>
      </c>
      <c r="C15">
        <v>38244</v>
      </c>
    </row>
    <row r="16" spans="1:5" x14ac:dyDescent="0.3">
      <c r="A16" t="s">
        <v>26</v>
      </c>
      <c r="B16">
        <f>SUM(B4:B6)</f>
        <v>94932</v>
      </c>
      <c r="C16">
        <f>SUM(C4:C6)</f>
        <v>133621</v>
      </c>
    </row>
    <row r="17" spans="1:4" x14ac:dyDescent="0.3">
      <c r="A17" t="s">
        <v>34</v>
      </c>
      <c r="B17">
        <f>AVERAGE(B4:B16)</f>
        <v>45959.461538461539</v>
      </c>
      <c r="C17">
        <f>MIN(C4:C16)</f>
        <v>38244</v>
      </c>
      <c r="D17">
        <f>MAX(B17:C17)</f>
        <v>45959.461538461539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74AE-B2D7-4C36-9BCF-9EABED3F9411}">
  <dimension ref="A1:C16"/>
  <sheetViews>
    <sheetView workbookViewId="0">
      <selection activeCell="F4" sqref="F4"/>
    </sheetView>
  </sheetViews>
  <sheetFormatPr defaultRowHeight="14.4" x14ac:dyDescent="0.3"/>
  <cols>
    <col min="1" max="1" width="9.77734375" bestFit="1" customWidth="1"/>
    <col min="6" max="6" width="9.77734375" bestFit="1" customWidth="1"/>
  </cols>
  <sheetData>
    <row r="1" spans="1:3" x14ac:dyDescent="0.3">
      <c r="A1" t="s">
        <v>23</v>
      </c>
      <c r="B1">
        <v>25</v>
      </c>
    </row>
    <row r="3" spans="1:3" x14ac:dyDescent="0.3">
      <c r="B3" t="s">
        <v>24</v>
      </c>
      <c r="C3" t="s">
        <v>25</v>
      </c>
    </row>
    <row r="4" spans="1:3" x14ac:dyDescent="0.3">
      <c r="A4" t="s">
        <v>2</v>
      </c>
      <c r="B4">
        <v>2523</v>
      </c>
      <c r="C4">
        <f>B4*$B$1</f>
        <v>63075</v>
      </c>
    </row>
    <row r="5" spans="1:3" x14ac:dyDescent="0.3">
      <c r="A5" t="s">
        <v>3</v>
      </c>
      <c r="B5">
        <v>4469</v>
      </c>
      <c r="C5">
        <f t="shared" ref="C5:C16" si="0">B5*$B$1</f>
        <v>111725</v>
      </c>
    </row>
    <row r="6" spans="1:3" x14ac:dyDescent="0.3">
      <c r="A6" t="s">
        <v>4</v>
      </c>
      <c r="B6">
        <v>3763</v>
      </c>
      <c r="C6">
        <f t="shared" si="0"/>
        <v>94075</v>
      </c>
    </row>
    <row r="7" spans="1:3" x14ac:dyDescent="0.3">
      <c r="A7" t="s">
        <v>5</v>
      </c>
      <c r="B7">
        <v>2788</v>
      </c>
      <c r="C7">
        <f t="shared" si="0"/>
        <v>69700</v>
      </c>
    </row>
    <row r="8" spans="1:3" x14ac:dyDescent="0.3">
      <c r="A8" t="s">
        <v>6</v>
      </c>
      <c r="B8">
        <v>4087</v>
      </c>
      <c r="C8">
        <f t="shared" si="0"/>
        <v>102175</v>
      </c>
    </row>
    <row r="9" spans="1:3" x14ac:dyDescent="0.3">
      <c r="A9" t="s">
        <v>7</v>
      </c>
      <c r="B9">
        <v>2725</v>
      </c>
      <c r="C9">
        <f t="shared" si="0"/>
        <v>68125</v>
      </c>
    </row>
    <row r="10" spans="1:3" x14ac:dyDescent="0.3">
      <c r="A10" t="s">
        <v>8</v>
      </c>
      <c r="B10">
        <v>4395</v>
      </c>
      <c r="C10">
        <f t="shared" si="0"/>
        <v>109875</v>
      </c>
    </row>
    <row r="11" spans="1:3" x14ac:dyDescent="0.3">
      <c r="A11" t="s">
        <v>9</v>
      </c>
      <c r="B11">
        <v>3549</v>
      </c>
      <c r="C11">
        <f t="shared" si="0"/>
        <v>88725</v>
      </c>
    </row>
    <row r="12" spans="1:3" x14ac:dyDescent="0.3">
      <c r="A12" t="s">
        <v>10</v>
      </c>
      <c r="B12">
        <v>3894</v>
      </c>
      <c r="C12">
        <f t="shared" si="0"/>
        <v>97350</v>
      </c>
    </row>
    <row r="13" spans="1:3" x14ac:dyDescent="0.3">
      <c r="A13" t="s">
        <v>11</v>
      </c>
      <c r="B13">
        <v>3671</v>
      </c>
      <c r="C13">
        <f t="shared" si="0"/>
        <v>91775</v>
      </c>
    </row>
    <row r="14" spans="1:3" x14ac:dyDescent="0.3">
      <c r="A14" t="s">
        <v>12</v>
      </c>
      <c r="B14">
        <v>2482</v>
      </c>
      <c r="C14">
        <f t="shared" si="0"/>
        <v>62050</v>
      </c>
    </row>
    <row r="15" spans="1:3" x14ac:dyDescent="0.3">
      <c r="A15" t="s">
        <v>13</v>
      </c>
      <c r="B15">
        <v>4499</v>
      </c>
      <c r="C15">
        <f t="shared" si="0"/>
        <v>112475</v>
      </c>
    </row>
    <row r="16" spans="1:3" x14ac:dyDescent="0.3">
      <c r="A16" s="1" t="s">
        <v>27</v>
      </c>
      <c r="B16">
        <f>SUM(B4:B15)</f>
        <v>42845</v>
      </c>
      <c r="C16">
        <f t="shared" si="0"/>
        <v>1071125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2C64-2991-4075-968B-221AC72A1BC5}">
  <dimension ref="A2:E3"/>
  <sheetViews>
    <sheetView workbookViewId="0">
      <selection activeCell="E3" sqref="E3"/>
    </sheetView>
  </sheetViews>
  <sheetFormatPr defaultRowHeight="14.4" x14ac:dyDescent="0.3"/>
  <sheetData>
    <row r="2" spans="1:5" x14ac:dyDescent="0.3">
      <c r="A2">
        <v>2019</v>
      </c>
      <c r="B2">
        <v>789</v>
      </c>
      <c r="D2" t="s">
        <v>28</v>
      </c>
      <c r="E2">
        <f>AVERAGE(B2:B3)</f>
        <v>839.5</v>
      </c>
    </row>
    <row r="3" spans="1:5" x14ac:dyDescent="0.3">
      <c r="A3">
        <v>2020</v>
      </c>
      <c r="B3">
        <v>890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A980-9D73-44B3-BE36-8402F4335963}">
  <dimension ref="A3:F15"/>
  <sheetViews>
    <sheetView workbookViewId="0">
      <selection activeCell="H31" sqref="H31"/>
    </sheetView>
  </sheetViews>
  <sheetFormatPr defaultRowHeight="14.4" x14ac:dyDescent="0.3"/>
  <cols>
    <col min="5" max="5" width="9.88671875" bestFit="1" customWidth="1"/>
  </cols>
  <sheetData>
    <row r="3" spans="1:6" x14ac:dyDescent="0.3">
      <c r="A3" t="s">
        <v>0</v>
      </c>
      <c r="B3" t="s">
        <v>31</v>
      </c>
    </row>
    <row r="4" spans="1:6" x14ac:dyDescent="0.3">
      <c r="A4" t="s">
        <v>2</v>
      </c>
      <c r="B4">
        <v>1</v>
      </c>
    </row>
    <row r="5" spans="1:6" x14ac:dyDescent="0.3">
      <c r="A5" t="s">
        <v>3</v>
      </c>
      <c r="B5">
        <v>2</v>
      </c>
      <c r="E5" t="s">
        <v>32</v>
      </c>
      <c r="F5">
        <f>MIN(B4:B15)</f>
        <v>0</v>
      </c>
    </row>
    <row r="6" spans="1:6" x14ac:dyDescent="0.3">
      <c r="A6" t="s">
        <v>4</v>
      </c>
      <c r="B6">
        <v>5</v>
      </c>
      <c r="E6" t="s">
        <v>33</v>
      </c>
      <c r="F6">
        <f>MAX(B4:B15)</f>
        <v>14</v>
      </c>
    </row>
    <row r="7" spans="1:6" x14ac:dyDescent="0.3">
      <c r="A7" t="s">
        <v>5</v>
      </c>
      <c r="B7">
        <v>5</v>
      </c>
      <c r="E7" t="s">
        <v>34</v>
      </c>
      <c r="F7">
        <f>AVERAGE(B4:B15)</f>
        <v>3.75</v>
      </c>
    </row>
    <row r="8" spans="1:6" x14ac:dyDescent="0.3">
      <c r="A8" t="s">
        <v>6</v>
      </c>
      <c r="B8">
        <v>14</v>
      </c>
      <c r="E8" t="s">
        <v>35</v>
      </c>
      <c r="F8">
        <f>MEDIAN(B4:B15)</f>
        <v>2.5</v>
      </c>
    </row>
    <row r="9" spans="1:6" x14ac:dyDescent="0.3">
      <c r="A9" t="s">
        <v>7</v>
      </c>
      <c r="B9">
        <v>2</v>
      </c>
      <c r="E9" t="s">
        <v>36</v>
      </c>
      <c r="F9">
        <f>MODE(B4:B15)</f>
        <v>2</v>
      </c>
    </row>
    <row r="10" spans="1:6" x14ac:dyDescent="0.3">
      <c r="A10" t="s">
        <v>8</v>
      </c>
      <c r="B10">
        <v>3</v>
      </c>
    </row>
    <row r="11" spans="1:6" x14ac:dyDescent="0.3">
      <c r="A11" t="s">
        <v>9</v>
      </c>
      <c r="B11">
        <v>0</v>
      </c>
    </row>
    <row r="12" spans="1:6" x14ac:dyDescent="0.3">
      <c r="A12" t="s">
        <v>10</v>
      </c>
      <c r="B12">
        <v>2</v>
      </c>
    </row>
    <row r="13" spans="1:6" x14ac:dyDescent="0.3">
      <c r="A13" t="s">
        <v>11</v>
      </c>
      <c r="B13">
        <v>4</v>
      </c>
    </row>
    <row r="14" spans="1:6" x14ac:dyDescent="0.3">
      <c r="A14" t="s">
        <v>12</v>
      </c>
      <c r="B14">
        <v>5</v>
      </c>
    </row>
    <row r="15" spans="1:6" x14ac:dyDescent="0.3">
      <c r="A15" t="s">
        <v>13</v>
      </c>
      <c r="B15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4619-D28B-4FFF-B10A-593079E71935}">
  <dimension ref="A2:E9"/>
  <sheetViews>
    <sheetView workbookViewId="0">
      <selection activeCell="E3" sqref="E3"/>
    </sheetView>
  </sheetViews>
  <sheetFormatPr defaultRowHeight="14.4" x14ac:dyDescent="0.3"/>
  <sheetData>
    <row r="2" spans="1:5" x14ac:dyDescent="0.3">
      <c r="B2" t="s">
        <v>44</v>
      </c>
    </row>
    <row r="3" spans="1:5" x14ac:dyDescent="0.3">
      <c r="A3" t="s">
        <v>37</v>
      </c>
      <c r="B3" s="7">
        <v>0.01</v>
      </c>
      <c r="E3">
        <f>COUNTBLANK(B3:B9)</f>
        <v>1</v>
      </c>
    </row>
    <row r="4" spans="1:5" x14ac:dyDescent="0.3">
      <c r="A4" t="s">
        <v>38</v>
      </c>
      <c r="B4" s="7">
        <v>0.02</v>
      </c>
    </row>
    <row r="5" spans="1:5" x14ac:dyDescent="0.3">
      <c r="A5" t="s">
        <v>39</v>
      </c>
      <c r="B5" s="8" t="s">
        <v>45</v>
      </c>
    </row>
    <row r="6" spans="1:5" x14ac:dyDescent="0.3">
      <c r="A6" t="s">
        <v>40</v>
      </c>
      <c r="B6" s="8" t="s">
        <v>45</v>
      </c>
    </row>
    <row r="7" spans="1:5" x14ac:dyDescent="0.3">
      <c r="A7" t="s">
        <v>41</v>
      </c>
      <c r="B7" s="8"/>
    </row>
    <row r="8" spans="1:5" x14ac:dyDescent="0.3">
      <c r="A8" t="s">
        <v>42</v>
      </c>
      <c r="B8" s="9">
        <v>2E-3</v>
      </c>
    </row>
    <row r="9" spans="1:5" x14ac:dyDescent="0.3">
      <c r="A9" t="s">
        <v>43</v>
      </c>
      <c r="B9" s="6">
        <v>0.03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229E-A711-4169-9BB4-46B9648AADD3}">
  <sheetPr>
    <outlinePr summaryBelow="0"/>
  </sheetPr>
  <dimension ref="A1:G20"/>
  <sheetViews>
    <sheetView zoomScaleNormal="100" workbookViewId="0">
      <selection activeCell="C10" sqref="C10"/>
    </sheetView>
  </sheetViews>
  <sheetFormatPr defaultRowHeight="14.4" outlineLevelRow="2" x14ac:dyDescent="0.3"/>
  <cols>
    <col min="2" max="3" width="11.88671875" bestFit="1" customWidth="1"/>
    <col min="6" max="6" width="10.109375" bestFit="1" customWidth="1"/>
    <col min="7" max="7" width="10" bestFit="1" customWidth="1"/>
  </cols>
  <sheetData>
    <row r="1" spans="1:7" x14ac:dyDescent="0.3">
      <c r="A1" t="s">
        <v>46</v>
      </c>
      <c r="B1" t="s">
        <v>47</v>
      </c>
      <c r="C1" t="s">
        <v>48</v>
      </c>
      <c r="D1" t="s">
        <v>49</v>
      </c>
    </row>
    <row r="2" spans="1:7" ht="15.6" x14ac:dyDescent="0.35">
      <c r="A2" t="s">
        <v>50</v>
      </c>
      <c r="B2" s="3">
        <v>24566</v>
      </c>
      <c r="C2" s="3">
        <v>120000</v>
      </c>
      <c r="D2">
        <f>IF(B2&gt;=C2,B2*20%,0)</f>
        <v>0</v>
      </c>
      <c r="F2" s="3"/>
      <c r="G2" s="11"/>
    </row>
    <row r="3" spans="1:7" x14ac:dyDescent="0.3">
      <c r="A3" t="s">
        <v>51</v>
      </c>
      <c r="B3" s="3">
        <v>234567</v>
      </c>
      <c r="C3" s="3">
        <v>120000</v>
      </c>
      <c r="D3">
        <f t="shared" ref="D3:D8" si="0">IF(B3&gt;=C3,B3*20%,0)</f>
        <v>46913.4</v>
      </c>
    </row>
    <row r="4" spans="1:7" x14ac:dyDescent="0.3">
      <c r="A4" t="s">
        <v>52</v>
      </c>
      <c r="B4" s="3">
        <v>245643</v>
      </c>
      <c r="C4" s="3">
        <v>120000</v>
      </c>
      <c r="D4">
        <f t="shared" si="0"/>
        <v>49128.600000000006</v>
      </c>
    </row>
    <row r="5" spans="1:7" x14ac:dyDescent="0.3">
      <c r="A5" t="s">
        <v>53</v>
      </c>
      <c r="B5" s="3">
        <v>45677</v>
      </c>
      <c r="C5" s="3">
        <v>120000</v>
      </c>
      <c r="D5">
        <f t="shared" si="0"/>
        <v>0</v>
      </c>
    </row>
    <row r="6" spans="1:7" x14ac:dyDescent="0.3">
      <c r="A6" t="s">
        <v>54</v>
      </c>
      <c r="B6" s="3">
        <v>8766</v>
      </c>
      <c r="C6" s="3">
        <v>120000</v>
      </c>
      <c r="D6">
        <f t="shared" si="0"/>
        <v>0</v>
      </c>
    </row>
    <row r="7" spans="1:7" x14ac:dyDescent="0.3">
      <c r="A7" t="s">
        <v>55</v>
      </c>
      <c r="B7" s="3">
        <v>56784</v>
      </c>
      <c r="C7" s="3">
        <v>120000</v>
      </c>
      <c r="D7">
        <f t="shared" si="0"/>
        <v>0</v>
      </c>
    </row>
    <row r="8" spans="1:7" x14ac:dyDescent="0.3">
      <c r="A8" t="s">
        <v>56</v>
      </c>
      <c r="B8" s="3">
        <v>23445</v>
      </c>
      <c r="C8" s="3">
        <v>120000</v>
      </c>
      <c r="D8">
        <f t="shared" si="0"/>
        <v>0</v>
      </c>
    </row>
    <row r="11" spans="1:7" x14ac:dyDescent="0.3">
      <c r="A11" t="s">
        <v>57</v>
      </c>
      <c r="B11" t="s">
        <v>58</v>
      </c>
      <c r="C11" t="s">
        <v>47</v>
      </c>
    </row>
    <row r="12" spans="1:7" x14ac:dyDescent="0.3">
      <c r="A12">
        <v>2015</v>
      </c>
      <c r="B12" t="s">
        <v>39</v>
      </c>
      <c r="C12" s="3">
        <v>25136</v>
      </c>
      <c r="F12" t="s">
        <v>59</v>
      </c>
      <c r="G12" s="3">
        <f>SUMIF(B12:B20,"Niš",C12:C20)</f>
        <v>85802</v>
      </c>
    </row>
    <row r="13" spans="1:7" x14ac:dyDescent="0.3">
      <c r="A13">
        <v>2015</v>
      </c>
      <c r="B13" t="s">
        <v>37</v>
      </c>
      <c r="C13" s="3">
        <v>32622</v>
      </c>
      <c r="F13" t="s">
        <v>60</v>
      </c>
      <c r="G13" s="3">
        <f>AVERAGEIF(B12:B20,"Niš",C12:C20)</f>
        <v>28600.666666666668</v>
      </c>
    </row>
    <row r="14" spans="1:7" x14ac:dyDescent="0.3">
      <c r="A14">
        <v>2015</v>
      </c>
      <c r="B14" t="s">
        <v>38</v>
      </c>
      <c r="C14" s="3">
        <v>34480</v>
      </c>
      <c r="F14" t="s">
        <v>61</v>
      </c>
      <c r="G14" s="4">
        <f>COUNTIF(B12:B20,"Niš")</f>
        <v>3</v>
      </c>
    </row>
    <row r="15" spans="1:7" x14ac:dyDescent="0.3">
      <c r="A15">
        <v>2016</v>
      </c>
      <c r="B15" t="s">
        <v>39</v>
      </c>
      <c r="C15" s="3">
        <v>26564</v>
      </c>
      <c r="F15" t="s">
        <v>62</v>
      </c>
      <c r="G15" s="3">
        <f>SUMIFS(C12:C20,B12:B20,"Niš",A12:A20,2017)</f>
        <v>34102</v>
      </c>
    </row>
    <row r="16" spans="1:7" x14ac:dyDescent="0.3">
      <c r="A16">
        <v>2016</v>
      </c>
      <c r="B16" t="s">
        <v>37</v>
      </c>
      <c r="C16" s="3">
        <v>24163</v>
      </c>
    </row>
    <row r="17" spans="1:3" x14ac:dyDescent="0.3">
      <c r="A17">
        <v>2016</v>
      </c>
      <c r="B17" t="s">
        <v>38</v>
      </c>
      <c r="C17" s="3">
        <v>22050</v>
      </c>
    </row>
    <row r="18" spans="1:3" collapsed="1" x14ac:dyDescent="0.3">
      <c r="A18">
        <v>2016</v>
      </c>
      <c r="B18" t="s">
        <v>40</v>
      </c>
      <c r="C18" s="3">
        <v>29653</v>
      </c>
    </row>
    <row r="19" spans="1:3" hidden="1" outlineLevel="2" x14ac:dyDescent="0.3">
      <c r="A19">
        <v>2017</v>
      </c>
      <c r="B19" t="s">
        <v>39</v>
      </c>
      <c r="C19" s="3">
        <v>34102</v>
      </c>
    </row>
    <row r="20" spans="1:3" hidden="1" outlineLevel="2" x14ac:dyDescent="0.3">
      <c r="A20">
        <v>2017</v>
      </c>
      <c r="B20" t="s">
        <v>38</v>
      </c>
      <c r="C20" s="3">
        <v>32049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Sheet7</vt:lpstr>
      <vt:lpstr>zoo</vt:lpstr>
      <vt:lpstr>raspust</vt:lpstr>
      <vt:lpstr>prodaja po mesecima</vt:lpstr>
      <vt:lpstr>Sheet5</vt:lpstr>
      <vt:lpstr>average</vt:lpstr>
      <vt:lpstr>min max median mode</vt:lpstr>
      <vt:lpstr>count</vt:lpstr>
      <vt:lpstr>sumif averageif countif sumifs</vt:lpstr>
      <vt:lpstr>round</vt:lpstr>
      <vt:lpstr>vezba1</vt:lpstr>
      <vt:lpstr>grupisanje</vt:lpstr>
      <vt:lpstr>flash fill</vt:lpstr>
      <vt:lpstr>Sheet16</vt:lpstr>
      <vt:lpstr>pretvaranje teksta u kolone</vt:lpstr>
      <vt:lpstr>Godina</vt:lpstr>
      <vt:lpstr>Grad</vt:lpstr>
      <vt:lpstr>prihod2015</vt:lpstr>
      <vt:lpstr>Prodaja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Katarina</cp:lastModifiedBy>
  <dcterms:created xsi:type="dcterms:W3CDTF">2021-11-18T08:36:32Z</dcterms:created>
  <dcterms:modified xsi:type="dcterms:W3CDTF">2022-06-13T04:54:10Z</dcterms:modified>
</cp:coreProperties>
</file>